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5876" windowHeight="6648"/>
  </bookViews>
  <sheets>
    <sheet name="NOMINA 2017" sheetId="1" r:id="rId1"/>
    <sheet name="PRESUPUESTO ANUAL" sheetId="2" r:id="rId2"/>
    <sheet name="TIPO DE SOCIEDADES" sheetId="3" r:id="rId3"/>
  </sheets>
  <definedNames>
    <definedName name="_xlnm.Print_Area" localSheetId="0">'NOMINA 2017'!$B$7:$V$38</definedName>
  </definedNames>
  <calcPr calcId="145621"/>
</workbook>
</file>

<file path=xl/calcChain.xml><?xml version="1.0" encoding="utf-8"?>
<calcChain xmlns="http://schemas.openxmlformats.org/spreadsheetml/2006/main">
  <c r="D7" i="2" l="1"/>
  <c r="E7" i="2" s="1"/>
  <c r="F7" i="2" s="1"/>
  <c r="G7" i="2" s="1"/>
  <c r="H7" i="2" s="1"/>
  <c r="D8" i="2"/>
  <c r="E8" i="2" s="1"/>
  <c r="F8" i="2" s="1"/>
  <c r="G8" i="2" s="1"/>
  <c r="H8" i="2" s="1"/>
  <c r="D9" i="2"/>
  <c r="E9" i="2" s="1"/>
  <c r="F9" i="2" s="1"/>
  <c r="G9" i="2" s="1"/>
  <c r="H9" i="2" s="1"/>
  <c r="D10" i="2"/>
  <c r="E10" i="2" s="1"/>
  <c r="F10" i="2" s="1"/>
  <c r="G10" i="2" s="1"/>
  <c r="H10" i="2" s="1"/>
  <c r="D11" i="2"/>
  <c r="E11" i="2" s="1"/>
  <c r="F11" i="2" s="1"/>
  <c r="G11" i="2" s="1"/>
  <c r="H11" i="2" s="1"/>
  <c r="D12" i="2"/>
  <c r="E12" i="2" s="1"/>
  <c r="F12" i="2" s="1"/>
  <c r="G12" i="2" s="1"/>
  <c r="H12" i="2" s="1"/>
  <c r="D13" i="2"/>
  <c r="E13" i="2" s="1"/>
  <c r="F13" i="2" s="1"/>
  <c r="G13" i="2" s="1"/>
  <c r="H13" i="2" s="1"/>
  <c r="D14" i="2"/>
  <c r="E14" i="2" s="1"/>
  <c r="F14" i="2" s="1"/>
  <c r="G14" i="2" s="1"/>
  <c r="H14" i="2" s="1"/>
  <c r="D15" i="2"/>
  <c r="E15" i="2" s="1"/>
  <c r="F15" i="2" s="1"/>
  <c r="G15" i="2" s="1"/>
  <c r="H15" i="2" s="1"/>
  <c r="D16" i="2"/>
  <c r="E16" i="2" s="1"/>
  <c r="F16" i="2" s="1"/>
  <c r="G16" i="2" s="1"/>
  <c r="H16" i="2" s="1"/>
  <c r="D17" i="2"/>
  <c r="E17" i="2" s="1"/>
  <c r="F17" i="2" s="1"/>
  <c r="G17" i="2" s="1"/>
  <c r="H17" i="2" s="1"/>
  <c r="D18" i="2"/>
  <c r="E18" i="2" s="1"/>
  <c r="F18" i="2" s="1"/>
  <c r="G18" i="2" s="1"/>
  <c r="H18" i="2" s="1"/>
  <c r="D19" i="2"/>
  <c r="E19" i="2" s="1"/>
  <c r="F19" i="2" s="1"/>
  <c r="G19" i="2" s="1"/>
  <c r="H19" i="2" s="1"/>
  <c r="D20" i="2"/>
  <c r="E20" i="2" s="1"/>
  <c r="F20" i="2" s="1"/>
  <c r="G20" i="2" s="1"/>
  <c r="H20" i="2" s="1"/>
  <c r="D21" i="2"/>
  <c r="E21" i="2" s="1"/>
  <c r="F21" i="2" s="1"/>
  <c r="G21" i="2" s="1"/>
  <c r="H21" i="2" s="1"/>
  <c r="D22" i="2"/>
  <c r="E22" i="2" s="1"/>
  <c r="F22" i="2" s="1"/>
  <c r="G22" i="2" s="1"/>
  <c r="H22" i="2" s="1"/>
  <c r="D23" i="2"/>
  <c r="E23" i="2" s="1"/>
  <c r="F23" i="2" s="1"/>
  <c r="G23" i="2" s="1"/>
  <c r="H23" i="2" s="1"/>
  <c r="D24" i="2"/>
  <c r="E24" i="2" s="1"/>
  <c r="F24" i="2" s="1"/>
  <c r="G24" i="2" s="1"/>
  <c r="H24" i="2" s="1"/>
  <c r="D25" i="2"/>
  <c r="E25" i="2" s="1"/>
  <c r="F25" i="2" s="1"/>
  <c r="G25" i="2" s="1"/>
  <c r="H25" i="2" s="1"/>
  <c r="D26" i="2"/>
  <c r="E26" i="2" s="1"/>
  <c r="F26" i="2" s="1"/>
  <c r="G26" i="2" s="1"/>
  <c r="H26" i="2" s="1"/>
  <c r="D27" i="2"/>
  <c r="E27" i="2" s="1"/>
  <c r="F27" i="2" s="1"/>
  <c r="G27" i="2" s="1"/>
  <c r="H27" i="2" s="1"/>
  <c r="D28" i="2"/>
  <c r="E28" i="2" s="1"/>
  <c r="F28" i="2" s="1"/>
  <c r="G28" i="2" s="1"/>
  <c r="H28" i="2" s="1"/>
  <c r="D29" i="2"/>
  <c r="E29" i="2" s="1"/>
  <c r="F29" i="2" s="1"/>
  <c r="G29" i="2" s="1"/>
  <c r="H29" i="2" s="1"/>
  <c r="D30" i="2"/>
  <c r="E30" i="2" s="1"/>
  <c r="F30" i="2" s="1"/>
  <c r="G30" i="2" s="1"/>
  <c r="H30" i="2" s="1"/>
  <c r="D31" i="2"/>
  <c r="E31" i="2" s="1"/>
  <c r="F31" i="2" s="1"/>
  <c r="G31" i="2" s="1"/>
  <c r="H31" i="2" s="1"/>
  <c r="D32" i="2"/>
  <c r="E32" i="2" s="1"/>
  <c r="F32" i="2" s="1"/>
  <c r="G32" i="2" s="1"/>
  <c r="H32" i="2" s="1"/>
  <c r="D33" i="2"/>
  <c r="E33" i="2" s="1"/>
  <c r="F33" i="2" s="1"/>
  <c r="G33" i="2" s="1"/>
  <c r="H33" i="2" s="1"/>
  <c r="D34" i="2"/>
  <c r="E34" i="2" s="1"/>
  <c r="F34" i="2" s="1"/>
  <c r="G34" i="2" s="1"/>
  <c r="H34" i="2" s="1"/>
  <c r="D35" i="2"/>
  <c r="E35" i="2" s="1"/>
  <c r="F35" i="2" s="1"/>
  <c r="G35" i="2" s="1"/>
  <c r="H35" i="2" s="1"/>
  <c r="D36" i="2"/>
  <c r="E36" i="2" s="1"/>
  <c r="F36" i="2" s="1"/>
  <c r="G36" i="2" s="1"/>
  <c r="H36" i="2" s="1"/>
  <c r="D37" i="2"/>
  <c r="E37" i="2" s="1"/>
  <c r="F37" i="2" s="1"/>
  <c r="G37" i="2" s="1"/>
  <c r="H37" i="2" s="1"/>
  <c r="D38" i="2"/>
  <c r="E38" i="2" s="1"/>
  <c r="F38" i="2" s="1"/>
  <c r="G38" i="2" s="1"/>
  <c r="H38" i="2" s="1"/>
  <c r="D39" i="2"/>
  <c r="E39" i="2" s="1"/>
  <c r="F39" i="2" s="1"/>
  <c r="G39" i="2" s="1"/>
  <c r="H39" i="2" s="1"/>
  <c r="D40" i="2"/>
  <c r="E40" i="2" s="1"/>
  <c r="F40" i="2" s="1"/>
  <c r="G40" i="2" s="1"/>
  <c r="H40" i="2" s="1"/>
  <c r="T37" i="1"/>
  <c r="S37" i="1"/>
  <c r="R37" i="1"/>
  <c r="Q37" i="1"/>
  <c r="P37" i="1"/>
  <c r="M37" i="1"/>
  <c r="D38" i="1"/>
  <c r="C36" i="1"/>
  <c r="C35" i="1"/>
  <c r="C34" i="1"/>
  <c r="C33" i="1"/>
  <c r="C32" i="1"/>
  <c r="C31" i="1"/>
  <c r="E31" i="1" s="1"/>
  <c r="H31" i="1" s="1"/>
  <c r="I37" i="1"/>
  <c r="H3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7" i="1"/>
  <c r="G37" i="1" s="1"/>
  <c r="N37" i="1" s="1"/>
  <c r="F9" i="1"/>
  <c r="E33" i="1"/>
  <c r="S33" i="1" s="1"/>
  <c r="E30" i="1"/>
  <c r="I30" i="1" s="1"/>
  <c r="E29" i="1"/>
  <c r="E28" i="1"/>
  <c r="S28" i="1" s="1"/>
  <c r="E27" i="1"/>
  <c r="I27" i="1" s="1"/>
  <c r="E26" i="1"/>
  <c r="I26" i="1" s="1"/>
  <c r="E25" i="1"/>
  <c r="E24" i="1"/>
  <c r="S24" i="1" s="1"/>
  <c r="E23" i="1"/>
  <c r="H23" i="1" s="1"/>
  <c r="E22" i="1"/>
  <c r="I22" i="1" s="1"/>
  <c r="E21" i="1"/>
  <c r="E20" i="1"/>
  <c r="I20" i="1" s="1"/>
  <c r="E19" i="1"/>
  <c r="I19" i="1" s="1"/>
  <c r="E18" i="1"/>
  <c r="I18" i="1" s="1"/>
  <c r="E17" i="1"/>
  <c r="E16" i="1"/>
  <c r="T16" i="1" s="1"/>
  <c r="E15" i="1"/>
  <c r="T15" i="1" s="1"/>
  <c r="E14" i="1"/>
  <c r="T14" i="1" s="1"/>
  <c r="E13" i="1"/>
  <c r="E12" i="1"/>
  <c r="T12" i="1" s="1"/>
  <c r="E11" i="1"/>
  <c r="H11" i="1" s="1"/>
  <c r="E10" i="1"/>
  <c r="I10" i="1" s="1"/>
  <c r="E9" i="1"/>
  <c r="M20" i="1" l="1"/>
  <c r="P28" i="1"/>
  <c r="P12" i="1"/>
  <c r="Q20" i="1"/>
  <c r="R28" i="1"/>
  <c r="R12" i="1"/>
  <c r="S20" i="1"/>
  <c r="T28" i="1"/>
  <c r="S31" i="1"/>
  <c r="M16" i="1"/>
  <c r="P24" i="1"/>
  <c r="Q16" i="1"/>
  <c r="R24" i="1"/>
  <c r="S16" i="1"/>
  <c r="T24" i="1"/>
  <c r="M28" i="1"/>
  <c r="M12" i="1"/>
  <c r="P20" i="1"/>
  <c r="Q28" i="1"/>
  <c r="Q12" i="1"/>
  <c r="R20" i="1"/>
  <c r="S12" i="1"/>
  <c r="T20" i="1"/>
  <c r="M24" i="1"/>
  <c r="P16" i="1"/>
  <c r="Q24" i="1"/>
  <c r="R16" i="1"/>
  <c r="E36" i="1"/>
  <c r="S36" i="1" s="1"/>
  <c r="E32" i="1"/>
  <c r="S32" i="1" s="1"/>
  <c r="I9" i="1"/>
  <c r="Q9" i="1"/>
  <c r="T9" i="1"/>
  <c r="M9" i="1"/>
  <c r="S9" i="1"/>
  <c r="T13" i="1"/>
  <c r="S13" i="1"/>
  <c r="R13" i="1"/>
  <c r="Q13" i="1"/>
  <c r="P13" i="1"/>
  <c r="M13" i="1"/>
  <c r="I17" i="1"/>
  <c r="T17" i="1"/>
  <c r="S17" i="1"/>
  <c r="R17" i="1"/>
  <c r="Q17" i="1"/>
  <c r="P17" i="1"/>
  <c r="M17" i="1"/>
  <c r="I21" i="1"/>
  <c r="T21" i="1"/>
  <c r="S21" i="1"/>
  <c r="R21" i="1"/>
  <c r="Q21" i="1"/>
  <c r="P21" i="1"/>
  <c r="M21" i="1"/>
  <c r="H25" i="1"/>
  <c r="T25" i="1"/>
  <c r="S25" i="1"/>
  <c r="R25" i="1"/>
  <c r="Q25" i="1"/>
  <c r="P25" i="1"/>
  <c r="M25" i="1"/>
  <c r="H29" i="1"/>
  <c r="T29" i="1"/>
  <c r="S29" i="1"/>
  <c r="R29" i="1"/>
  <c r="Q29" i="1"/>
  <c r="P29" i="1"/>
  <c r="M29" i="1"/>
  <c r="P9" i="1"/>
  <c r="R9" i="1"/>
  <c r="M27" i="1"/>
  <c r="M23" i="1"/>
  <c r="M19" i="1"/>
  <c r="M15" i="1"/>
  <c r="M11" i="1"/>
  <c r="P31" i="1"/>
  <c r="P27" i="1"/>
  <c r="P23" i="1"/>
  <c r="P19" i="1"/>
  <c r="P15" i="1"/>
  <c r="P11" i="1"/>
  <c r="Q27" i="1"/>
  <c r="Q23" i="1"/>
  <c r="Q19" i="1"/>
  <c r="Q15" i="1"/>
  <c r="Q11" i="1"/>
  <c r="R27" i="1"/>
  <c r="R23" i="1"/>
  <c r="R19" i="1"/>
  <c r="R15" i="1"/>
  <c r="R11" i="1"/>
  <c r="S27" i="1"/>
  <c r="S23" i="1"/>
  <c r="S19" i="1"/>
  <c r="S15" i="1"/>
  <c r="S11" i="1"/>
  <c r="T27" i="1"/>
  <c r="T23" i="1"/>
  <c r="T19" i="1"/>
  <c r="T11" i="1"/>
  <c r="M30" i="1"/>
  <c r="M26" i="1"/>
  <c r="M22" i="1"/>
  <c r="M18" i="1"/>
  <c r="M14" i="1"/>
  <c r="M10" i="1"/>
  <c r="P30" i="1"/>
  <c r="P26" i="1"/>
  <c r="P22" i="1"/>
  <c r="P18" i="1"/>
  <c r="P14" i="1"/>
  <c r="P10" i="1"/>
  <c r="Q30" i="1"/>
  <c r="Q26" i="1"/>
  <c r="Q22" i="1"/>
  <c r="Q18" i="1"/>
  <c r="Q14" i="1"/>
  <c r="Q10" i="1"/>
  <c r="R30" i="1"/>
  <c r="R26" i="1"/>
  <c r="R22" i="1"/>
  <c r="R18" i="1"/>
  <c r="R14" i="1"/>
  <c r="R10" i="1"/>
  <c r="S30" i="1"/>
  <c r="S26" i="1"/>
  <c r="S22" i="1"/>
  <c r="S18" i="1"/>
  <c r="S14" i="1"/>
  <c r="S10" i="1"/>
  <c r="T30" i="1"/>
  <c r="T26" i="1"/>
  <c r="T22" i="1"/>
  <c r="T18" i="1"/>
  <c r="T10" i="1"/>
  <c r="L37" i="1"/>
  <c r="P33" i="1"/>
  <c r="E34" i="1"/>
  <c r="S34" i="1" s="1"/>
  <c r="G24" i="1"/>
  <c r="G28" i="1"/>
  <c r="G15" i="1"/>
  <c r="G13" i="1"/>
  <c r="E35" i="1"/>
  <c r="S35" i="1" s="1"/>
  <c r="H10" i="1"/>
  <c r="G31" i="1"/>
  <c r="C38" i="1"/>
  <c r="G34" i="1"/>
  <c r="G16" i="1"/>
  <c r="G12" i="1"/>
  <c r="G14" i="1"/>
  <c r="H12" i="1"/>
  <c r="I14" i="1"/>
  <c r="H15" i="1"/>
  <c r="I13" i="1"/>
  <c r="H14" i="1"/>
  <c r="I12" i="1"/>
  <c r="H13" i="1"/>
  <c r="I15" i="1"/>
  <c r="I11" i="1"/>
  <c r="H9" i="1"/>
  <c r="E38" i="1"/>
  <c r="G33" i="1"/>
  <c r="H34" i="1"/>
  <c r="G36" i="1"/>
  <c r="G32" i="1"/>
  <c r="H33" i="1"/>
  <c r="G35" i="1"/>
  <c r="H36" i="1"/>
  <c r="H32" i="1"/>
  <c r="G27" i="1"/>
  <c r="H28" i="1"/>
  <c r="H24" i="1"/>
  <c r="I29" i="1"/>
  <c r="I25" i="1"/>
  <c r="G30" i="1"/>
  <c r="G26" i="1"/>
  <c r="H27" i="1"/>
  <c r="I28" i="1"/>
  <c r="I24" i="1"/>
  <c r="G29" i="1"/>
  <c r="G25" i="1"/>
  <c r="H30" i="1"/>
  <c r="H26" i="1"/>
  <c r="I23" i="1"/>
  <c r="G23" i="1"/>
  <c r="G22" i="1"/>
  <c r="G18" i="1"/>
  <c r="H22" i="1"/>
  <c r="H18" i="1"/>
  <c r="G21" i="1"/>
  <c r="G17" i="1"/>
  <c r="H21" i="1"/>
  <c r="H17" i="1"/>
  <c r="G20" i="1"/>
  <c r="H20" i="1"/>
  <c r="G19" i="1"/>
  <c r="H19" i="1"/>
  <c r="H16" i="1"/>
  <c r="I16" i="1"/>
  <c r="G11" i="1"/>
  <c r="G10" i="1"/>
  <c r="G9" i="1"/>
  <c r="N23" i="1" l="1"/>
  <c r="L23" i="1"/>
  <c r="N25" i="1"/>
  <c r="L25" i="1"/>
  <c r="L16" i="1"/>
  <c r="N16" i="1"/>
  <c r="L28" i="1"/>
  <c r="N28" i="1"/>
  <c r="N19" i="1"/>
  <c r="L19" i="1"/>
  <c r="N29" i="1"/>
  <c r="L29" i="1"/>
  <c r="N26" i="1"/>
  <c r="L26" i="1"/>
  <c r="H35" i="1"/>
  <c r="P35" i="1"/>
  <c r="L24" i="1"/>
  <c r="N24" i="1"/>
  <c r="O37" i="1"/>
  <c r="U37" i="1"/>
  <c r="S38" i="1"/>
  <c r="R38" i="1"/>
  <c r="P32" i="1"/>
  <c r="M38" i="1"/>
  <c r="N11" i="1"/>
  <c r="L11" i="1"/>
  <c r="N17" i="1"/>
  <c r="L17" i="1"/>
  <c r="N18" i="1"/>
  <c r="L18" i="1"/>
  <c r="N30" i="1"/>
  <c r="L30" i="1"/>
  <c r="N14" i="1"/>
  <c r="L14" i="1"/>
  <c r="N13" i="1"/>
  <c r="L13" i="1"/>
  <c r="P34" i="1"/>
  <c r="T38" i="1"/>
  <c r="N10" i="1"/>
  <c r="L10" i="1"/>
  <c r="L9" i="1"/>
  <c r="N9" i="1"/>
  <c r="N20" i="1"/>
  <c r="L20" i="1"/>
  <c r="N21" i="1"/>
  <c r="L21" i="1"/>
  <c r="N22" i="1"/>
  <c r="L22" i="1"/>
  <c r="N27" i="1"/>
  <c r="L27" i="1"/>
  <c r="L12" i="1"/>
  <c r="N12" i="1"/>
  <c r="N15" i="1"/>
  <c r="L15" i="1"/>
  <c r="Q38" i="1"/>
  <c r="P36" i="1"/>
  <c r="F38" i="1"/>
  <c r="I38" i="1"/>
  <c r="H38" i="1"/>
  <c r="G38" i="1"/>
  <c r="J11" i="1"/>
  <c r="K11" i="1" s="1"/>
  <c r="J14" i="1"/>
  <c r="K14" i="1" s="1"/>
  <c r="J10" i="1"/>
  <c r="K10" i="1" s="1"/>
  <c r="J13" i="1"/>
  <c r="K13" i="1" s="1"/>
  <c r="J9" i="1"/>
  <c r="P38" i="1" l="1"/>
  <c r="N38" i="1"/>
  <c r="L38" i="1"/>
  <c r="U9" i="1"/>
  <c r="O9" i="1"/>
  <c r="O14" i="1"/>
  <c r="U14" i="1" s="1"/>
  <c r="V14" i="1" s="1"/>
  <c r="U32" i="1"/>
  <c r="O18" i="1"/>
  <c r="U18" i="1" s="1"/>
  <c r="O11" i="1"/>
  <c r="U11" i="1" s="1"/>
  <c r="V11" i="1" s="1"/>
  <c r="O26" i="1"/>
  <c r="U26" i="1" s="1"/>
  <c r="U19" i="1"/>
  <c r="O19" i="1"/>
  <c r="O25" i="1"/>
  <c r="U25" i="1"/>
  <c r="U15" i="1"/>
  <c r="O15" i="1"/>
  <c r="U35" i="1"/>
  <c r="U22" i="1"/>
  <c r="O22" i="1"/>
  <c r="O20" i="1"/>
  <c r="U20" i="1" s="1"/>
  <c r="O10" i="1"/>
  <c r="U10" i="1" s="1"/>
  <c r="V10" i="1" s="1"/>
  <c r="O28" i="1"/>
  <c r="U28" i="1" s="1"/>
  <c r="O12" i="1"/>
  <c r="U12" i="1" s="1"/>
  <c r="O13" i="1"/>
  <c r="U13" i="1" s="1"/>
  <c r="V13" i="1" s="1"/>
  <c r="U33" i="1"/>
  <c r="O30" i="1"/>
  <c r="U30" i="1" s="1"/>
  <c r="O17" i="1"/>
  <c r="U17" i="1"/>
  <c r="U24" i="1"/>
  <c r="O24" i="1"/>
  <c r="U34" i="1"/>
  <c r="O29" i="1"/>
  <c r="U29" i="1" s="1"/>
  <c r="O23" i="1"/>
  <c r="U23" i="1" s="1"/>
  <c r="U31" i="1"/>
  <c r="U36" i="1"/>
  <c r="U27" i="1"/>
  <c r="O27" i="1"/>
  <c r="O21" i="1"/>
  <c r="U21" i="1"/>
  <c r="U16" i="1"/>
  <c r="O16" i="1"/>
  <c r="K9" i="1"/>
  <c r="V9" i="1" s="1"/>
  <c r="J17" i="1"/>
  <c r="K17" i="1" s="1"/>
  <c r="V17" i="1" s="1"/>
  <c r="J16" i="1"/>
  <c r="K16" i="1" s="1"/>
  <c r="V16" i="1" s="1"/>
  <c r="J12" i="1"/>
  <c r="K12" i="1" s="1"/>
  <c r="U38" i="1" l="1"/>
  <c r="V12" i="1"/>
  <c r="O38" i="1"/>
  <c r="J20" i="1"/>
  <c r="K20" i="1" s="1"/>
  <c r="V20" i="1" s="1"/>
  <c r="J19" i="1"/>
  <c r="K19" i="1" s="1"/>
  <c r="V19" i="1" s="1"/>
  <c r="J15" i="1"/>
  <c r="K15" i="1" l="1"/>
  <c r="V15" i="1" s="1"/>
  <c r="J23" i="1"/>
  <c r="K23" i="1" s="1"/>
  <c r="V23" i="1" s="1"/>
  <c r="J22" i="1"/>
  <c r="K22" i="1" s="1"/>
  <c r="V22" i="1" s="1"/>
  <c r="J18" i="1"/>
  <c r="K18" i="1" s="1"/>
  <c r="V18" i="1" s="1"/>
  <c r="J26" i="1" l="1"/>
  <c r="K26" i="1" s="1"/>
  <c r="V26" i="1" s="1"/>
  <c r="J25" i="1"/>
  <c r="K25" i="1" s="1"/>
  <c r="V25" i="1" s="1"/>
  <c r="J21" i="1"/>
  <c r="K21" i="1" s="1"/>
  <c r="V21" i="1" s="1"/>
  <c r="J29" i="1" l="1"/>
  <c r="K29" i="1" s="1"/>
  <c r="V29" i="1" s="1"/>
  <c r="J28" i="1"/>
  <c r="K28" i="1" s="1"/>
  <c r="V28" i="1" s="1"/>
  <c r="J24" i="1"/>
  <c r="K24" i="1" s="1"/>
  <c r="V24" i="1" s="1"/>
  <c r="J32" i="1" l="1"/>
  <c r="K32" i="1" s="1"/>
  <c r="V32" i="1" s="1"/>
  <c r="J31" i="1"/>
  <c r="K31" i="1" s="1"/>
  <c r="V31" i="1" s="1"/>
  <c r="J27" i="1"/>
  <c r="K27" i="1" l="1"/>
  <c r="V27" i="1" s="1"/>
  <c r="J35" i="1"/>
  <c r="K35" i="1" s="1"/>
  <c r="V35" i="1" s="1"/>
  <c r="J37" i="1"/>
  <c r="K37" i="1" s="1"/>
  <c r="V37" i="1" s="1"/>
  <c r="J34" i="1"/>
  <c r="K34" i="1" s="1"/>
  <c r="V34" i="1" s="1"/>
  <c r="J30" i="1"/>
  <c r="K30" i="1" s="1"/>
  <c r="V30" i="1" s="1"/>
  <c r="J36" i="1" l="1"/>
  <c r="K36" i="1" s="1"/>
  <c r="V36" i="1" s="1"/>
  <c r="J33" i="1"/>
  <c r="K33" i="1" s="1"/>
  <c r="K38" i="1" l="1"/>
  <c r="V33" i="1"/>
  <c r="V38" i="1" s="1"/>
  <c r="C6" i="2" s="1"/>
  <c r="J38" i="1"/>
  <c r="D6" i="2" l="1"/>
  <c r="C41" i="2"/>
  <c r="D41" i="2" l="1"/>
  <c r="E6" i="2"/>
  <c r="E41" i="2" l="1"/>
  <c r="F6" i="2"/>
  <c r="F41" i="2" l="1"/>
  <c r="G6" i="2"/>
  <c r="H6" i="2" l="1"/>
  <c r="H41" i="2" s="1"/>
  <c r="G41" i="2"/>
</calcChain>
</file>

<file path=xl/sharedStrings.xml><?xml version="1.0" encoding="utf-8"?>
<sst xmlns="http://schemas.openxmlformats.org/spreadsheetml/2006/main" count="188" uniqueCount="156">
  <si>
    <t>SUELDO</t>
  </si>
  <si>
    <t>DIAS</t>
  </si>
  <si>
    <t>BASICO</t>
  </si>
  <si>
    <t>AUX.TRANSPORTE</t>
  </si>
  <si>
    <t>TOTAL DEVENGADO</t>
  </si>
  <si>
    <t>SALUD</t>
  </si>
  <si>
    <t>PENSION</t>
  </si>
  <si>
    <t>TOTAL DEDUCIDOS</t>
  </si>
  <si>
    <t>NETO PAGAR</t>
  </si>
  <si>
    <t>DEVENGADOS</t>
  </si>
  <si>
    <t>DEDUCIDOS</t>
  </si>
  <si>
    <t>SALARIO MINIMO</t>
  </si>
  <si>
    <t>AUX TRANPORTE</t>
  </si>
  <si>
    <t>NOMBRE/CARGO</t>
  </si>
  <si>
    <t>GERENTE GENERAL</t>
  </si>
  <si>
    <t>SECRETARIA</t>
  </si>
  <si>
    <t>DIRECTOR DE FINANZAS</t>
  </si>
  <si>
    <t>DIRECTOR DE RECURSOS HUMANOS</t>
  </si>
  <si>
    <t>DIRECTOR DE MARKETING</t>
  </si>
  <si>
    <t>DIRECTOR DE COMPRAS</t>
  </si>
  <si>
    <t>DIRECTOR DE SISTEMAS</t>
  </si>
  <si>
    <t>ANALISTA FINANCIERO</t>
  </si>
  <si>
    <t>PSICOLOGA</t>
  </si>
  <si>
    <t>ANALISTA DE RECURSOS HUMANOS</t>
  </si>
  <si>
    <t>ANALISTA DE INVESTIGACION DE MERCADOS</t>
  </si>
  <si>
    <t>ANALISTA DE MARKETING</t>
  </si>
  <si>
    <t>ANALISTA DE COMPRAS</t>
  </si>
  <si>
    <t>ANALISTA DE IT</t>
  </si>
  <si>
    <t>ASISTENTE CONTABLE</t>
  </si>
  <si>
    <t>ASISTENTE DE NOMINA</t>
  </si>
  <si>
    <t>ASISTENTE DE RECLUTAMIENTO</t>
  </si>
  <si>
    <t>ASISTENTE DE SALUD OCUPACIONAL</t>
  </si>
  <si>
    <t>ASISTENTE DE INVESTIGACION DE MERCADOS</t>
  </si>
  <si>
    <t>ASISTENTE DE MARKETING</t>
  </si>
  <si>
    <t>ASISTENTE DE COMPRAS</t>
  </si>
  <si>
    <t>ASISTENTE DE IT</t>
  </si>
  <si>
    <t>APRENDIZ CONTABLE</t>
  </si>
  <si>
    <t>APRENDIZ NEGOCIOS INTERNACIONALES</t>
  </si>
  <si>
    <t>APRENDIZ DE MERCADEO</t>
  </si>
  <si>
    <t>APRENDIZ DE PROGRAMACION</t>
  </si>
  <si>
    <t>APRENDIZ ADMINISTRATIVA RRHH</t>
  </si>
  <si>
    <t>APRENDIZ ADMINISTRATIVA COMPRAS</t>
  </si>
  <si>
    <t>TOTAL</t>
  </si>
  <si>
    <t>PRESTACIONES SOCIALES</t>
  </si>
  <si>
    <t>SENA</t>
  </si>
  <si>
    <t>ICBF</t>
  </si>
  <si>
    <t>CESANTIAS</t>
  </si>
  <si>
    <t>VACACIONES</t>
  </si>
  <si>
    <t>PRIMA DE SERVICIOS</t>
  </si>
  <si>
    <t>INTERESES CESANTIAS</t>
  </si>
  <si>
    <t>APORTES PARAFISCALES</t>
  </si>
  <si>
    <t>8.5%</t>
  </si>
  <si>
    <t>4.17%</t>
  </si>
  <si>
    <t>CAJA DE COMPENSACION</t>
  </si>
  <si>
    <t>SEGURIDAD SOCIAL</t>
  </si>
  <si>
    <t>TIEMPO</t>
  </si>
  <si>
    <t>%</t>
  </si>
  <si>
    <t>MENSUAL</t>
  </si>
  <si>
    <t>PRIMA</t>
  </si>
  <si>
    <t>INTERESES DE CESANTIAS</t>
  </si>
  <si>
    <t xml:space="preserve">SALUD </t>
  </si>
  <si>
    <t>TOTAL A PAGAR</t>
  </si>
  <si>
    <t xml:space="preserve">TOTAL </t>
  </si>
  <si>
    <t>VARIABLES</t>
  </si>
  <si>
    <t>ARRIENDO- CANNON</t>
  </si>
  <si>
    <t>DIVERSOS</t>
  </si>
  <si>
    <t>HONORARIOS</t>
  </si>
  <si>
    <t>Papeleria</t>
  </si>
  <si>
    <t>Pago de Hosting</t>
  </si>
  <si>
    <t>Licencia de software SAP</t>
  </si>
  <si>
    <t>COMUNICACIÓN</t>
  </si>
  <si>
    <t>Telefonia movil</t>
  </si>
  <si>
    <t>Internet</t>
  </si>
  <si>
    <t>Revisor Fiscal</t>
  </si>
  <si>
    <t>Abogado</t>
  </si>
  <si>
    <t xml:space="preserve">SERVICIOS </t>
  </si>
  <si>
    <t>Servicios Profesionales en asesorias externas</t>
  </si>
  <si>
    <t>Servicio de la luz</t>
  </si>
  <si>
    <t>Servicio del agua</t>
  </si>
  <si>
    <t>Servicio del telefono local</t>
  </si>
  <si>
    <t>Servicio de Seguridad</t>
  </si>
  <si>
    <t>Servicio de Mensajeria</t>
  </si>
  <si>
    <t>Servicio de Aseo General</t>
  </si>
  <si>
    <t>IMPUESTOS</t>
  </si>
  <si>
    <t>Impuesto de renta</t>
  </si>
  <si>
    <t>impuesto del valor agregado (iva)</t>
  </si>
  <si>
    <t>impuesto de ICA</t>
  </si>
  <si>
    <t>impuesto de retencion de la fuente</t>
  </si>
  <si>
    <t>impuesto al patrimonio</t>
  </si>
  <si>
    <t>Gravamen a los movimientos financieros</t>
  </si>
  <si>
    <t>Aportes parafiscales</t>
  </si>
  <si>
    <t>Adecuacion y mantenimiento de instalaciones</t>
  </si>
  <si>
    <t>Personal Administrativos</t>
  </si>
  <si>
    <t>Suministros de cafeteria</t>
  </si>
  <si>
    <t>impuesto de industria y comercio</t>
  </si>
  <si>
    <t>impuesto de retencion de ICA</t>
  </si>
  <si>
    <t>Leasing por Equipos de Oficina</t>
  </si>
  <si>
    <t>otros gastos administrativos</t>
  </si>
  <si>
    <t>Arrendamiento oficinas</t>
  </si>
  <si>
    <t>VALOR MENSUAL</t>
  </si>
  <si>
    <t>VALOR ANUAL</t>
  </si>
  <si>
    <t>AÑO 3</t>
  </si>
  <si>
    <t>AÑO 4</t>
  </si>
  <si>
    <t>AÑO 5</t>
  </si>
  <si>
    <t>AÑO 2</t>
  </si>
  <si>
    <t>NOMBRE EMPRESA</t>
  </si>
  <si>
    <t>COMERCIALIZADORA INTERNACIONAL MILA SAS</t>
  </si>
  <si>
    <t xml:space="preserve">EMPLEADOS:     </t>
  </si>
  <si>
    <t>Sociedad Colectiva</t>
  </si>
  <si>
    <t>Colectiva Sociedad en Comandita Simple</t>
  </si>
  <si>
    <t>Sociedad en Comandita por Acciones</t>
  </si>
  <si>
    <t>Sociedad Anónima S.A. / Sociedad por Acciones Simplificada SAS</t>
  </si>
  <si>
    <t>Sociedad de Responsabilidad Limitada</t>
  </si>
  <si>
    <t>Tipo de 
Socios y denominación</t>
  </si>
  <si>
    <t>Socios</t>
  </si>
  <si>
    <t>a) Socios gestores 
b) Socios comanditarios que no intervienen en la administración de la sociedad.</t>
  </si>
  <si>
    <t>a) Socios Gestores
b) Socios comanditarios que no intervienen en la Administración de la sociedad.</t>
  </si>
  <si>
    <t>Accionistas</t>
  </si>
  <si>
    <t>Capital Social</t>
  </si>
  <si>
    <t>Se divide en partes de interés, que pueden tener valores diferentes
Cada socio tiene derecho a voto, con independencia del valor de su aporte.
Cualquier aumento o reducción de capital de la sociedad requiere la modificación de los estatutos sociales</t>
  </si>
  <si>
    <t>Se divide en cuotas de igual valor.
- Cualquier aumento o reducción de capital requiere la modificación de los estatutos sociales</t>
  </si>
  <si>
    <t>Número de 
socios o 
accionistas</t>
  </si>
  <si>
    <t>Al menos dos socios y sin límite máximo.</t>
  </si>
  <si>
    <t>Al menos un socio gestor y no más de 25 socios comanditarios.</t>
  </si>
  <si>
    <t>Al menos un socio gestor y cinco comanditarios. No hay máximo de gestores ni de comanditarios</t>
  </si>
  <si>
    <t>Para las sociedades anónimas menos cinco accionistas, pero no hay máximos. La SAS puede ser de un solo accionista</t>
  </si>
  <si>
    <t>Por lo menos dos socios, pero no más de 25.</t>
  </si>
  <si>
    <t>Responsabilidad de los socios</t>
  </si>
  <si>
    <t>Conjunta e ilimitada.</t>
  </si>
  <si>
    <t xml:space="preserve"> Los socios gestores tienen responsabilidad solidaria e ilimitada. 
</t>
  </si>
  <si>
    <t>Los socios gestores tienen responsabilidad solidaria e ilimitada.
- Los socios comanditarios hasta el monto de su aporte</t>
  </si>
  <si>
    <t>Hasta el monto de su aporte.</t>
  </si>
  <si>
    <t>Órganos de Gobierno</t>
  </si>
  <si>
    <t>Junta de Socios 
- Representante Legal.</t>
  </si>
  <si>
    <t>Junta de Socios
- Representante Legal.</t>
  </si>
  <si>
    <t>Asamblea General de Accionistas.
- Junta Directiva (opcional)
- Representante Legal.</t>
  </si>
  <si>
    <t>Asamblea General de Accionistas. 
- Junta Directiva (opcional en la SAS). 
- Representante Legal.</t>
  </si>
  <si>
    <t>Transferencia y/o enajenación de 
la participación</t>
  </si>
  <si>
    <t>Se requiere la aprobación expresa de los demás socios.
- Se requiere la modificación de los estatutos.</t>
  </si>
  <si>
    <t>Los socios comanditarios podrán transferir sus acciones libremente. 
- Los socios gestores requerirán la aprobación expresa de los demás socios comanditarios y de los gestores. 
- La transferencia requiere la modificación de los estatutos.</t>
  </si>
  <si>
    <t>Las acciones son libremente negociables, a menos que los estatutos prevean el derecho de preferencia.
- No se requiere modificación de los estatutos.</t>
  </si>
  <si>
    <t xml:space="preserve"> Las acciones son libremente negociables, a menos ​​que los estatutos prevean el derecho de preferencia.
- No se requiere modificación de los estatutos..</t>
  </si>
  <si>
    <t>Existe el derecho de preferencia 
- La transferencia de acciones implica la modificación de los estatutos.</t>
  </si>
  <si>
    <t>Pago de 
capital</t>
  </si>
  <si>
    <t>Los socios manifiestan su compromiso respecto del aporte en los documentos de constitución de la empresa.</t>
  </si>
  <si>
    <t>El capital se paga en su totalidad en el momento de la incorporación.</t>
  </si>
  <si>
    <t>El cincuenta por ciento (50%) del capital social autorizado debe estar suscrito y un tercio del capital social suscrito debe ser pagado al momento de la constitución de la sociedad</t>
  </si>
  <si>
    <t>Auditor</t>
  </si>
  <si>
    <t>No es necesario.</t>
  </si>
  <si>
    <t>Obligatorio</t>
  </si>
  <si>
    <t>Requerido en la corporación opcional en SAS</t>
  </si>
  <si>
    <t>C.I. MILA SAS</t>
  </si>
  <si>
    <t>En la Sociedad Anónima el cincuenta por ciento (50%) del capital social autorizado debe estar suscrito y un tercio del capital social suscrito debe ser pagado al momento de la constitución de la sociedad.
En la SAS no hay proporción entre el capital suscrito y el autorizado. El capital suscrito puede ser pagado en un plazo de hasta dos años.</t>
  </si>
  <si>
    <t>Se divide en acciones de igual valor.
- Las acciones circulantes corresponden al capital pagado por los accionistas. 
- Podrán emitirse también acciones privilegiadas, acciones con dividendo preferencial y sin voto, bonos de disfrute acciones, capital de los servicios prestados dividendo preferencial y sin derecho a voto o bonos obligatoriamenteconvertibles en acciones.</t>
  </si>
  <si>
    <t>Se divide en acciones de igual valor, con un derecho de voto cada una. 
-El capital está compuesto por aportes de los socios comanditarios y gestores (si existen tales contribuciones). 
-Cualquier aumento o reducción del capital social requiere la modificación de los estatutos sociales.</t>
  </si>
  <si>
    <t>Se divide en partes de interés de igual valor, con un derecho de voto cada una.
-El capital está compuesto por aportes de los socios comanditarios y gestores (si existen tales contribuciones).
- Cualquier aumento o reducción de capital de la sociedad requiere la modificación de los estatutos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</si>
</sst>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[$$-240A]\ * #,##0_-;\-[$$-240A]\ * #,##0_-;_-[$$-240A]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9"/>
      <color rgb="FF444444"/>
      <name val="Freeuniversalregular"/>
    </font>
    <font>
      <b/>
      <sz val="9"/>
      <name val="Arial"/>
      <family val="2"/>
    </font>
    <font>
      <b/>
      <sz val="9"/>
      <color rgb="FF444444"/>
      <name val="Freeuniversalregula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/>
    <xf numFmtId="0" fontId="0" fillId="2" borderId="1" xfId="0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6"/>
  <sheetViews>
    <sheetView tabSelected="1" zoomScale="90" zoomScaleNormal="90" workbookViewId="0">
      <selection activeCell="B1" sqref="B1"/>
    </sheetView>
  </sheetViews>
  <sheetFormatPr baseColWidth="10" defaultRowHeight="14.4"/>
  <cols>
    <col min="1" max="1" width="3.44140625" style="1" customWidth="1"/>
    <col min="2" max="2" width="42" style="1" customWidth="1"/>
    <col min="3" max="3" width="13.88671875" style="2" customWidth="1"/>
    <col min="4" max="4" width="8.33203125" style="2" customWidth="1"/>
    <col min="5" max="5" width="13.109375" style="2" bestFit="1" customWidth="1"/>
    <col min="6" max="6" width="16.77734375" style="2" bestFit="1" customWidth="1"/>
    <col min="7" max="7" width="18.109375" style="2" bestFit="1" customWidth="1"/>
    <col min="8" max="8" width="12.109375" style="2" bestFit="1" customWidth="1"/>
    <col min="9" max="9" width="12" style="2" bestFit="1" customWidth="1"/>
    <col min="10" max="10" width="17.21875" style="2" bestFit="1" customWidth="1"/>
    <col min="11" max="11" width="13.109375" style="2" bestFit="1" customWidth="1"/>
    <col min="12" max="12" width="12.109375" style="1" bestFit="1" customWidth="1"/>
    <col min="13" max="13" width="15" style="1" customWidth="1"/>
    <col min="14" max="14" width="12.109375" style="1" bestFit="1" customWidth="1"/>
    <col min="15" max="15" width="15.6640625" style="1" customWidth="1"/>
    <col min="16" max="19" width="11.5546875" style="1"/>
    <col min="20" max="20" width="17.21875" style="1" customWidth="1"/>
    <col min="21" max="21" width="15.109375" style="1" customWidth="1"/>
    <col min="22" max="22" width="13.6640625" style="1" customWidth="1"/>
    <col min="23" max="16384" width="11.5546875" style="1"/>
  </cols>
  <sheetData>
    <row r="2" spans="2:22">
      <c r="B2" s="13" t="s">
        <v>105</v>
      </c>
    </row>
    <row r="3" spans="2:22">
      <c r="B3" s="3" t="s">
        <v>106</v>
      </c>
    </row>
    <row r="5" spans="2:22">
      <c r="B5" s="26" t="s">
        <v>107</v>
      </c>
      <c r="C5" s="25">
        <v>28</v>
      </c>
    </row>
    <row r="6" spans="2:22">
      <c r="H6" s="19">
        <v>0.04</v>
      </c>
      <c r="I6" s="19">
        <v>0.04</v>
      </c>
      <c r="L6" s="20">
        <v>8.3299999999999999E-2</v>
      </c>
      <c r="M6" s="20">
        <v>4.1700000000000001E-2</v>
      </c>
      <c r="N6" s="20">
        <v>8.3299999999999999E-2</v>
      </c>
      <c r="O6" s="19">
        <v>0.01</v>
      </c>
      <c r="P6" s="20">
        <v>8.5000000000000006E-2</v>
      </c>
      <c r="Q6" s="19">
        <v>0.12</v>
      </c>
      <c r="R6" s="19">
        <v>0.02</v>
      </c>
      <c r="S6" s="19">
        <v>0.03</v>
      </c>
      <c r="T6" s="19">
        <v>0.04</v>
      </c>
      <c r="U6" s="24"/>
    </row>
    <row r="7" spans="2:22" ht="14.4" customHeight="1">
      <c r="B7" s="27" t="s">
        <v>13</v>
      </c>
      <c r="C7" s="27" t="s">
        <v>0</v>
      </c>
      <c r="D7" s="27" t="s">
        <v>1</v>
      </c>
      <c r="E7" s="32" t="s">
        <v>9</v>
      </c>
      <c r="F7" s="32"/>
      <c r="G7" s="32"/>
      <c r="H7" s="32" t="s">
        <v>10</v>
      </c>
      <c r="I7" s="32"/>
      <c r="J7" s="32"/>
      <c r="K7" s="28" t="s">
        <v>8</v>
      </c>
      <c r="L7" s="27" t="s">
        <v>43</v>
      </c>
      <c r="M7" s="27"/>
      <c r="N7" s="27"/>
      <c r="O7" s="27"/>
      <c r="P7" s="30" t="s">
        <v>54</v>
      </c>
      <c r="Q7" s="31"/>
      <c r="R7" s="27" t="s">
        <v>50</v>
      </c>
      <c r="S7" s="27"/>
      <c r="T7" s="27"/>
      <c r="U7" s="28" t="s">
        <v>62</v>
      </c>
      <c r="V7" s="28" t="s">
        <v>61</v>
      </c>
    </row>
    <row r="8" spans="2:22" s="4" customFormat="1" ht="29.4" customHeight="1">
      <c r="B8" s="27"/>
      <c r="C8" s="27"/>
      <c r="D8" s="27"/>
      <c r="E8" s="8" t="s">
        <v>2</v>
      </c>
      <c r="F8" s="8" t="s">
        <v>3</v>
      </c>
      <c r="G8" s="8" t="s">
        <v>4</v>
      </c>
      <c r="H8" s="8" t="s">
        <v>5</v>
      </c>
      <c r="I8" s="8" t="s">
        <v>6</v>
      </c>
      <c r="J8" s="8" t="s">
        <v>7</v>
      </c>
      <c r="K8" s="29"/>
      <c r="L8" s="22" t="s">
        <v>46</v>
      </c>
      <c r="M8" s="22" t="s">
        <v>47</v>
      </c>
      <c r="N8" s="22" t="s">
        <v>58</v>
      </c>
      <c r="O8" s="22" t="s">
        <v>59</v>
      </c>
      <c r="P8" s="22" t="s">
        <v>60</v>
      </c>
      <c r="Q8" s="22" t="s">
        <v>6</v>
      </c>
      <c r="R8" s="8" t="s">
        <v>44</v>
      </c>
      <c r="S8" s="8" t="s">
        <v>45</v>
      </c>
      <c r="T8" s="23" t="s">
        <v>53</v>
      </c>
      <c r="U8" s="29"/>
      <c r="V8" s="29"/>
    </row>
    <row r="9" spans="2:22" ht="15" customHeight="1">
      <c r="B9" s="5" t="s">
        <v>14</v>
      </c>
      <c r="C9" s="9">
        <v>2500000</v>
      </c>
      <c r="D9" s="7">
        <v>30</v>
      </c>
      <c r="E9" s="9">
        <f>C9</f>
        <v>2500000</v>
      </c>
      <c r="F9" s="9">
        <f>IF(C9&lt;=2*$C$41,$C$42/30*D9,0)</f>
        <v>0</v>
      </c>
      <c r="G9" s="9">
        <f>E9+F9</f>
        <v>2500000</v>
      </c>
      <c r="H9" s="9">
        <f>E9*$H$6</f>
        <v>100000</v>
      </c>
      <c r="I9" s="9">
        <f>E9*$I$6</f>
        <v>100000</v>
      </c>
      <c r="J9" s="9">
        <f>H9+I9</f>
        <v>200000</v>
      </c>
      <c r="K9" s="21">
        <f>G9-J9</f>
        <v>2300000</v>
      </c>
      <c r="L9" s="9">
        <f>G9*$L$6</f>
        <v>208250</v>
      </c>
      <c r="M9" s="9">
        <f>E9*$M$6</f>
        <v>104250</v>
      </c>
      <c r="N9" s="9">
        <f>G9*$N$6</f>
        <v>208250</v>
      </c>
      <c r="O9" s="9">
        <f>L9*$O$6</f>
        <v>2082.5</v>
      </c>
      <c r="P9" s="9">
        <f>E9*$P$6</f>
        <v>212500.00000000003</v>
      </c>
      <c r="Q9" s="9">
        <f>E9*$Q$6</f>
        <v>300000</v>
      </c>
      <c r="R9" s="9">
        <f>E9*$R$6</f>
        <v>50000</v>
      </c>
      <c r="S9" s="9">
        <f>E9*$S$6</f>
        <v>75000</v>
      </c>
      <c r="T9" s="9">
        <f>E9*$T$6</f>
        <v>100000</v>
      </c>
      <c r="U9" s="9">
        <f>SUM(L9:T9)</f>
        <v>1260332.5</v>
      </c>
      <c r="V9" s="6">
        <f>K9+U9</f>
        <v>3560332.5</v>
      </c>
    </row>
    <row r="10" spans="2:22">
      <c r="B10" s="5" t="s">
        <v>15</v>
      </c>
      <c r="C10" s="9">
        <v>850000</v>
      </c>
      <c r="D10" s="7">
        <v>30</v>
      </c>
      <c r="E10" s="9">
        <f t="shared" ref="E10:E36" si="0">C10</f>
        <v>850000</v>
      </c>
      <c r="F10" s="9">
        <f t="shared" ref="F10:F37" si="1">IF(C10&lt;=2*$C$41,$C$42/30*D10,0)</f>
        <v>83140</v>
      </c>
      <c r="G10" s="9">
        <f t="shared" ref="G10:G37" si="2">E10+F10</f>
        <v>933140</v>
      </c>
      <c r="H10" s="9">
        <f t="shared" ref="H10:H37" si="3">E10*$H$6</f>
        <v>34000</v>
      </c>
      <c r="I10" s="9">
        <f t="shared" ref="I10:I37" si="4">E10*$I$6</f>
        <v>34000</v>
      </c>
      <c r="J10" s="9">
        <f t="shared" ref="J10:J37" si="5">H10+I10</f>
        <v>68000</v>
      </c>
      <c r="K10" s="21">
        <f t="shared" ref="K10:K37" si="6">G10-J10</f>
        <v>865140</v>
      </c>
      <c r="L10" s="9">
        <f t="shared" ref="L10:L37" si="7">G10*$L$6</f>
        <v>77730.562000000005</v>
      </c>
      <c r="M10" s="9">
        <f t="shared" ref="M10:M37" si="8">E10*$M$6</f>
        <v>35445</v>
      </c>
      <c r="N10" s="9">
        <f t="shared" ref="N10:N37" si="9">G10*$N$6</f>
        <v>77730.562000000005</v>
      </c>
      <c r="O10" s="9">
        <f t="shared" ref="O10:O37" si="10">L10*$O$6</f>
        <v>777.30562000000009</v>
      </c>
      <c r="P10" s="9">
        <f t="shared" ref="P10:P37" si="11">E10*$P$6</f>
        <v>72250</v>
      </c>
      <c r="Q10" s="9">
        <f t="shared" ref="Q10:Q37" si="12">E10*$Q$6</f>
        <v>102000</v>
      </c>
      <c r="R10" s="9">
        <f t="shared" ref="R10:R37" si="13">E10*$R$6</f>
        <v>17000</v>
      </c>
      <c r="S10" s="9">
        <f t="shared" ref="S10:S37" si="14">E10*$S$6</f>
        <v>25500</v>
      </c>
      <c r="T10" s="9">
        <f t="shared" ref="T10:T37" si="15">E10*$T$6</f>
        <v>34000</v>
      </c>
      <c r="U10" s="9">
        <f t="shared" ref="U10:U37" si="16">SUM(L10:T10)</f>
        <v>442433.42962000001</v>
      </c>
      <c r="V10" s="6">
        <f t="shared" ref="V10:V37" si="17">K10+U10</f>
        <v>1307573.4296200001</v>
      </c>
    </row>
    <row r="11" spans="2:22">
      <c r="B11" s="5" t="s">
        <v>16</v>
      </c>
      <c r="C11" s="9">
        <v>1500000</v>
      </c>
      <c r="D11" s="7">
        <v>30</v>
      </c>
      <c r="E11" s="9">
        <f t="shared" si="0"/>
        <v>1500000</v>
      </c>
      <c r="F11" s="9">
        <f t="shared" si="1"/>
        <v>0</v>
      </c>
      <c r="G11" s="9">
        <f t="shared" si="2"/>
        <v>1500000</v>
      </c>
      <c r="H11" s="9">
        <f t="shared" si="3"/>
        <v>60000</v>
      </c>
      <c r="I11" s="9">
        <f t="shared" si="4"/>
        <v>60000</v>
      </c>
      <c r="J11" s="9">
        <f t="shared" si="5"/>
        <v>120000</v>
      </c>
      <c r="K11" s="21">
        <f t="shared" si="6"/>
        <v>1380000</v>
      </c>
      <c r="L11" s="9">
        <f t="shared" si="7"/>
        <v>124950</v>
      </c>
      <c r="M11" s="9">
        <f t="shared" si="8"/>
        <v>62550</v>
      </c>
      <c r="N11" s="9">
        <f t="shared" si="9"/>
        <v>124950</v>
      </c>
      <c r="O11" s="9">
        <f t="shared" si="10"/>
        <v>1249.5</v>
      </c>
      <c r="P11" s="9">
        <f t="shared" si="11"/>
        <v>127500.00000000001</v>
      </c>
      <c r="Q11" s="9">
        <f t="shared" si="12"/>
        <v>180000</v>
      </c>
      <c r="R11" s="9">
        <f t="shared" si="13"/>
        <v>30000</v>
      </c>
      <c r="S11" s="9">
        <f t="shared" si="14"/>
        <v>45000</v>
      </c>
      <c r="T11" s="9">
        <f t="shared" si="15"/>
        <v>60000</v>
      </c>
      <c r="U11" s="9">
        <f t="shared" si="16"/>
        <v>756199.5</v>
      </c>
      <c r="V11" s="6">
        <f t="shared" si="17"/>
        <v>2136199.5</v>
      </c>
    </row>
    <row r="12" spans="2:22">
      <c r="B12" s="5" t="s">
        <v>17</v>
      </c>
      <c r="C12" s="9">
        <v>1500000</v>
      </c>
      <c r="D12" s="7">
        <v>30</v>
      </c>
      <c r="E12" s="9">
        <f t="shared" si="0"/>
        <v>1500000</v>
      </c>
      <c r="F12" s="9">
        <f t="shared" si="1"/>
        <v>0</v>
      </c>
      <c r="G12" s="9">
        <f t="shared" si="2"/>
        <v>1500000</v>
      </c>
      <c r="H12" s="9">
        <f t="shared" si="3"/>
        <v>60000</v>
      </c>
      <c r="I12" s="9">
        <f t="shared" si="4"/>
        <v>60000</v>
      </c>
      <c r="J12" s="9">
        <f t="shared" si="5"/>
        <v>120000</v>
      </c>
      <c r="K12" s="21">
        <f t="shared" si="6"/>
        <v>1380000</v>
      </c>
      <c r="L12" s="9">
        <f t="shared" si="7"/>
        <v>124950</v>
      </c>
      <c r="M12" s="9">
        <f t="shared" si="8"/>
        <v>62550</v>
      </c>
      <c r="N12" s="9">
        <f t="shared" si="9"/>
        <v>124950</v>
      </c>
      <c r="O12" s="9">
        <f t="shared" si="10"/>
        <v>1249.5</v>
      </c>
      <c r="P12" s="9">
        <f t="shared" si="11"/>
        <v>127500.00000000001</v>
      </c>
      <c r="Q12" s="9">
        <f t="shared" si="12"/>
        <v>180000</v>
      </c>
      <c r="R12" s="9">
        <f t="shared" si="13"/>
        <v>30000</v>
      </c>
      <c r="S12" s="9">
        <f t="shared" si="14"/>
        <v>45000</v>
      </c>
      <c r="T12" s="9">
        <f t="shared" si="15"/>
        <v>60000</v>
      </c>
      <c r="U12" s="9">
        <f t="shared" si="16"/>
        <v>756199.5</v>
      </c>
      <c r="V12" s="6">
        <f t="shared" si="17"/>
        <v>2136199.5</v>
      </c>
    </row>
    <row r="13" spans="2:22">
      <c r="B13" s="5" t="s">
        <v>18</v>
      </c>
      <c r="C13" s="9">
        <v>1500000</v>
      </c>
      <c r="D13" s="7">
        <v>30</v>
      </c>
      <c r="E13" s="9">
        <f t="shared" si="0"/>
        <v>1500000</v>
      </c>
      <c r="F13" s="9">
        <f t="shared" si="1"/>
        <v>0</v>
      </c>
      <c r="G13" s="9">
        <f t="shared" si="2"/>
        <v>1500000</v>
      </c>
      <c r="H13" s="9">
        <f t="shared" si="3"/>
        <v>60000</v>
      </c>
      <c r="I13" s="9">
        <f t="shared" si="4"/>
        <v>60000</v>
      </c>
      <c r="J13" s="9">
        <f t="shared" si="5"/>
        <v>120000</v>
      </c>
      <c r="K13" s="21">
        <f t="shared" si="6"/>
        <v>1380000</v>
      </c>
      <c r="L13" s="9">
        <f t="shared" si="7"/>
        <v>124950</v>
      </c>
      <c r="M13" s="9">
        <f t="shared" si="8"/>
        <v>62550</v>
      </c>
      <c r="N13" s="9">
        <f t="shared" si="9"/>
        <v>124950</v>
      </c>
      <c r="O13" s="9">
        <f t="shared" si="10"/>
        <v>1249.5</v>
      </c>
      <c r="P13" s="9">
        <f t="shared" si="11"/>
        <v>127500.00000000001</v>
      </c>
      <c r="Q13" s="9">
        <f t="shared" si="12"/>
        <v>180000</v>
      </c>
      <c r="R13" s="9">
        <f t="shared" si="13"/>
        <v>30000</v>
      </c>
      <c r="S13" s="9">
        <f t="shared" si="14"/>
        <v>45000</v>
      </c>
      <c r="T13" s="9">
        <f t="shared" si="15"/>
        <v>60000</v>
      </c>
      <c r="U13" s="9">
        <f t="shared" si="16"/>
        <v>756199.5</v>
      </c>
      <c r="V13" s="6">
        <f t="shared" si="17"/>
        <v>2136199.5</v>
      </c>
    </row>
    <row r="14" spans="2:22">
      <c r="B14" s="5" t="s">
        <v>19</v>
      </c>
      <c r="C14" s="9">
        <v>1500000</v>
      </c>
      <c r="D14" s="7">
        <v>30</v>
      </c>
      <c r="E14" s="9">
        <f t="shared" si="0"/>
        <v>1500000</v>
      </c>
      <c r="F14" s="9">
        <f t="shared" si="1"/>
        <v>0</v>
      </c>
      <c r="G14" s="9">
        <f t="shared" si="2"/>
        <v>1500000</v>
      </c>
      <c r="H14" s="9">
        <f t="shared" si="3"/>
        <v>60000</v>
      </c>
      <c r="I14" s="9">
        <f t="shared" si="4"/>
        <v>60000</v>
      </c>
      <c r="J14" s="9">
        <f t="shared" si="5"/>
        <v>120000</v>
      </c>
      <c r="K14" s="21">
        <f t="shared" si="6"/>
        <v>1380000</v>
      </c>
      <c r="L14" s="9">
        <f t="shared" si="7"/>
        <v>124950</v>
      </c>
      <c r="M14" s="9">
        <f t="shared" si="8"/>
        <v>62550</v>
      </c>
      <c r="N14" s="9">
        <f t="shared" si="9"/>
        <v>124950</v>
      </c>
      <c r="O14" s="9">
        <f t="shared" si="10"/>
        <v>1249.5</v>
      </c>
      <c r="P14" s="9">
        <f t="shared" si="11"/>
        <v>127500.00000000001</v>
      </c>
      <c r="Q14" s="9">
        <f t="shared" si="12"/>
        <v>180000</v>
      </c>
      <c r="R14" s="9">
        <f t="shared" si="13"/>
        <v>30000</v>
      </c>
      <c r="S14" s="9">
        <f t="shared" si="14"/>
        <v>45000</v>
      </c>
      <c r="T14" s="9">
        <f t="shared" si="15"/>
        <v>60000</v>
      </c>
      <c r="U14" s="9">
        <f t="shared" si="16"/>
        <v>756199.5</v>
      </c>
      <c r="V14" s="6">
        <f t="shared" si="17"/>
        <v>2136199.5</v>
      </c>
    </row>
    <row r="15" spans="2:22">
      <c r="B15" s="5" t="s">
        <v>20</v>
      </c>
      <c r="C15" s="9">
        <v>1500000</v>
      </c>
      <c r="D15" s="7">
        <v>30</v>
      </c>
      <c r="E15" s="9">
        <f t="shared" si="0"/>
        <v>1500000</v>
      </c>
      <c r="F15" s="9">
        <f t="shared" si="1"/>
        <v>0</v>
      </c>
      <c r="G15" s="9">
        <f t="shared" si="2"/>
        <v>1500000</v>
      </c>
      <c r="H15" s="9">
        <f t="shared" si="3"/>
        <v>60000</v>
      </c>
      <c r="I15" s="9">
        <f t="shared" si="4"/>
        <v>60000</v>
      </c>
      <c r="J15" s="9">
        <f t="shared" si="5"/>
        <v>120000</v>
      </c>
      <c r="K15" s="21">
        <f t="shared" si="6"/>
        <v>1380000</v>
      </c>
      <c r="L15" s="9">
        <f t="shared" si="7"/>
        <v>124950</v>
      </c>
      <c r="M15" s="9">
        <f t="shared" si="8"/>
        <v>62550</v>
      </c>
      <c r="N15" s="9">
        <f t="shared" si="9"/>
        <v>124950</v>
      </c>
      <c r="O15" s="9">
        <f t="shared" si="10"/>
        <v>1249.5</v>
      </c>
      <c r="P15" s="9">
        <f t="shared" si="11"/>
        <v>127500.00000000001</v>
      </c>
      <c r="Q15" s="9">
        <f t="shared" si="12"/>
        <v>180000</v>
      </c>
      <c r="R15" s="9">
        <f t="shared" si="13"/>
        <v>30000</v>
      </c>
      <c r="S15" s="9">
        <f t="shared" si="14"/>
        <v>45000</v>
      </c>
      <c r="T15" s="9">
        <f t="shared" si="15"/>
        <v>60000</v>
      </c>
      <c r="U15" s="9">
        <f t="shared" si="16"/>
        <v>756199.5</v>
      </c>
      <c r="V15" s="6">
        <f t="shared" si="17"/>
        <v>2136199.5</v>
      </c>
    </row>
    <row r="16" spans="2:22">
      <c r="B16" s="5" t="s">
        <v>21</v>
      </c>
      <c r="C16" s="9">
        <v>1000000</v>
      </c>
      <c r="D16" s="7">
        <v>30</v>
      </c>
      <c r="E16" s="9">
        <f t="shared" si="0"/>
        <v>1000000</v>
      </c>
      <c r="F16" s="9">
        <f t="shared" si="1"/>
        <v>83140</v>
      </c>
      <c r="G16" s="9">
        <f t="shared" si="2"/>
        <v>1083140</v>
      </c>
      <c r="H16" s="9">
        <f t="shared" si="3"/>
        <v>40000</v>
      </c>
      <c r="I16" s="9">
        <f t="shared" si="4"/>
        <v>40000</v>
      </c>
      <c r="J16" s="9">
        <f t="shared" si="5"/>
        <v>80000</v>
      </c>
      <c r="K16" s="21">
        <f t="shared" si="6"/>
        <v>1003140</v>
      </c>
      <c r="L16" s="9">
        <f t="shared" si="7"/>
        <v>90225.562000000005</v>
      </c>
      <c r="M16" s="9">
        <f t="shared" si="8"/>
        <v>41700</v>
      </c>
      <c r="N16" s="9">
        <f t="shared" si="9"/>
        <v>90225.562000000005</v>
      </c>
      <c r="O16" s="9">
        <f t="shared" si="10"/>
        <v>902.25562000000002</v>
      </c>
      <c r="P16" s="9">
        <f t="shared" si="11"/>
        <v>85000</v>
      </c>
      <c r="Q16" s="9">
        <f t="shared" si="12"/>
        <v>120000</v>
      </c>
      <c r="R16" s="9">
        <f t="shared" si="13"/>
        <v>20000</v>
      </c>
      <c r="S16" s="9">
        <f t="shared" si="14"/>
        <v>30000</v>
      </c>
      <c r="T16" s="9">
        <f t="shared" si="15"/>
        <v>40000</v>
      </c>
      <c r="U16" s="9">
        <f t="shared" si="16"/>
        <v>518053.37962000002</v>
      </c>
      <c r="V16" s="6">
        <f t="shared" si="17"/>
        <v>1521193.37962</v>
      </c>
    </row>
    <row r="17" spans="2:22">
      <c r="B17" s="5" t="s">
        <v>22</v>
      </c>
      <c r="C17" s="9">
        <v>1000000</v>
      </c>
      <c r="D17" s="7">
        <v>30</v>
      </c>
      <c r="E17" s="9">
        <f t="shared" si="0"/>
        <v>1000000</v>
      </c>
      <c r="F17" s="9">
        <f t="shared" si="1"/>
        <v>83140</v>
      </c>
      <c r="G17" s="9">
        <f t="shared" si="2"/>
        <v>1083140</v>
      </c>
      <c r="H17" s="9">
        <f t="shared" si="3"/>
        <v>40000</v>
      </c>
      <c r="I17" s="9">
        <f t="shared" si="4"/>
        <v>40000</v>
      </c>
      <c r="J17" s="9">
        <f t="shared" si="5"/>
        <v>80000</v>
      </c>
      <c r="K17" s="21">
        <f t="shared" si="6"/>
        <v>1003140</v>
      </c>
      <c r="L17" s="9">
        <f t="shared" si="7"/>
        <v>90225.562000000005</v>
      </c>
      <c r="M17" s="9">
        <f t="shared" si="8"/>
        <v>41700</v>
      </c>
      <c r="N17" s="9">
        <f t="shared" si="9"/>
        <v>90225.562000000005</v>
      </c>
      <c r="O17" s="9">
        <f t="shared" si="10"/>
        <v>902.25562000000002</v>
      </c>
      <c r="P17" s="9">
        <f t="shared" si="11"/>
        <v>85000</v>
      </c>
      <c r="Q17" s="9">
        <f t="shared" si="12"/>
        <v>120000</v>
      </c>
      <c r="R17" s="9">
        <f t="shared" si="13"/>
        <v>20000</v>
      </c>
      <c r="S17" s="9">
        <f t="shared" si="14"/>
        <v>30000</v>
      </c>
      <c r="T17" s="9">
        <f t="shared" si="15"/>
        <v>40000</v>
      </c>
      <c r="U17" s="9">
        <f t="shared" si="16"/>
        <v>518053.37962000002</v>
      </c>
      <c r="V17" s="6">
        <f t="shared" si="17"/>
        <v>1521193.37962</v>
      </c>
    </row>
    <row r="18" spans="2:22">
      <c r="B18" s="5" t="s">
        <v>23</v>
      </c>
      <c r="C18" s="9">
        <v>1000000</v>
      </c>
      <c r="D18" s="7">
        <v>30</v>
      </c>
      <c r="E18" s="9">
        <f t="shared" si="0"/>
        <v>1000000</v>
      </c>
      <c r="F18" s="9">
        <f t="shared" si="1"/>
        <v>83140</v>
      </c>
      <c r="G18" s="9">
        <f t="shared" si="2"/>
        <v>1083140</v>
      </c>
      <c r="H18" s="9">
        <f t="shared" si="3"/>
        <v>40000</v>
      </c>
      <c r="I18" s="9">
        <f t="shared" si="4"/>
        <v>40000</v>
      </c>
      <c r="J18" s="9">
        <f t="shared" si="5"/>
        <v>80000</v>
      </c>
      <c r="K18" s="21">
        <f t="shared" si="6"/>
        <v>1003140</v>
      </c>
      <c r="L18" s="9">
        <f t="shared" si="7"/>
        <v>90225.562000000005</v>
      </c>
      <c r="M18" s="9">
        <f t="shared" si="8"/>
        <v>41700</v>
      </c>
      <c r="N18" s="9">
        <f t="shared" si="9"/>
        <v>90225.562000000005</v>
      </c>
      <c r="O18" s="9">
        <f t="shared" si="10"/>
        <v>902.25562000000002</v>
      </c>
      <c r="P18" s="9">
        <f t="shared" si="11"/>
        <v>85000</v>
      </c>
      <c r="Q18" s="9">
        <f t="shared" si="12"/>
        <v>120000</v>
      </c>
      <c r="R18" s="9">
        <f t="shared" si="13"/>
        <v>20000</v>
      </c>
      <c r="S18" s="9">
        <f t="shared" si="14"/>
        <v>30000</v>
      </c>
      <c r="T18" s="9">
        <f t="shared" si="15"/>
        <v>40000</v>
      </c>
      <c r="U18" s="9">
        <f t="shared" si="16"/>
        <v>518053.37962000002</v>
      </c>
      <c r="V18" s="6">
        <f t="shared" si="17"/>
        <v>1521193.37962</v>
      </c>
    </row>
    <row r="19" spans="2:22">
      <c r="B19" s="5" t="s">
        <v>24</v>
      </c>
      <c r="C19" s="9">
        <v>1000000</v>
      </c>
      <c r="D19" s="7">
        <v>30</v>
      </c>
      <c r="E19" s="9">
        <f t="shared" si="0"/>
        <v>1000000</v>
      </c>
      <c r="F19" s="9">
        <f t="shared" si="1"/>
        <v>83140</v>
      </c>
      <c r="G19" s="9">
        <f t="shared" si="2"/>
        <v>1083140</v>
      </c>
      <c r="H19" s="9">
        <f t="shared" si="3"/>
        <v>40000</v>
      </c>
      <c r="I19" s="9">
        <f t="shared" si="4"/>
        <v>40000</v>
      </c>
      <c r="J19" s="9">
        <f t="shared" si="5"/>
        <v>80000</v>
      </c>
      <c r="K19" s="21">
        <f t="shared" si="6"/>
        <v>1003140</v>
      </c>
      <c r="L19" s="9">
        <f t="shared" si="7"/>
        <v>90225.562000000005</v>
      </c>
      <c r="M19" s="9">
        <f t="shared" si="8"/>
        <v>41700</v>
      </c>
      <c r="N19" s="9">
        <f t="shared" si="9"/>
        <v>90225.562000000005</v>
      </c>
      <c r="O19" s="9">
        <f t="shared" si="10"/>
        <v>902.25562000000002</v>
      </c>
      <c r="P19" s="9">
        <f t="shared" si="11"/>
        <v>85000</v>
      </c>
      <c r="Q19" s="9">
        <f t="shared" si="12"/>
        <v>120000</v>
      </c>
      <c r="R19" s="9">
        <f t="shared" si="13"/>
        <v>20000</v>
      </c>
      <c r="S19" s="9">
        <f t="shared" si="14"/>
        <v>30000</v>
      </c>
      <c r="T19" s="9">
        <f t="shared" si="15"/>
        <v>40000</v>
      </c>
      <c r="U19" s="9">
        <f t="shared" si="16"/>
        <v>518053.37962000002</v>
      </c>
      <c r="V19" s="6">
        <f t="shared" si="17"/>
        <v>1521193.37962</v>
      </c>
    </row>
    <row r="20" spans="2:22">
      <c r="B20" s="5" t="s">
        <v>25</v>
      </c>
      <c r="C20" s="9">
        <v>1000000</v>
      </c>
      <c r="D20" s="7">
        <v>30</v>
      </c>
      <c r="E20" s="9">
        <f t="shared" si="0"/>
        <v>1000000</v>
      </c>
      <c r="F20" s="9">
        <f t="shared" si="1"/>
        <v>83140</v>
      </c>
      <c r="G20" s="9">
        <f t="shared" si="2"/>
        <v>1083140</v>
      </c>
      <c r="H20" s="9">
        <f t="shared" si="3"/>
        <v>40000</v>
      </c>
      <c r="I20" s="9">
        <f t="shared" si="4"/>
        <v>40000</v>
      </c>
      <c r="J20" s="9">
        <f t="shared" si="5"/>
        <v>80000</v>
      </c>
      <c r="K20" s="21">
        <f t="shared" si="6"/>
        <v>1003140</v>
      </c>
      <c r="L20" s="9">
        <f t="shared" si="7"/>
        <v>90225.562000000005</v>
      </c>
      <c r="M20" s="9">
        <f t="shared" si="8"/>
        <v>41700</v>
      </c>
      <c r="N20" s="9">
        <f t="shared" si="9"/>
        <v>90225.562000000005</v>
      </c>
      <c r="O20" s="9">
        <f t="shared" si="10"/>
        <v>902.25562000000002</v>
      </c>
      <c r="P20" s="9">
        <f t="shared" si="11"/>
        <v>85000</v>
      </c>
      <c r="Q20" s="9">
        <f t="shared" si="12"/>
        <v>120000</v>
      </c>
      <c r="R20" s="9">
        <f t="shared" si="13"/>
        <v>20000</v>
      </c>
      <c r="S20" s="9">
        <f t="shared" si="14"/>
        <v>30000</v>
      </c>
      <c r="T20" s="9">
        <f t="shared" si="15"/>
        <v>40000</v>
      </c>
      <c r="U20" s="9">
        <f t="shared" si="16"/>
        <v>518053.37962000002</v>
      </c>
      <c r="V20" s="6">
        <f t="shared" si="17"/>
        <v>1521193.37962</v>
      </c>
    </row>
    <row r="21" spans="2:22">
      <c r="B21" s="5" t="s">
        <v>26</v>
      </c>
      <c r="C21" s="9">
        <v>1000000</v>
      </c>
      <c r="D21" s="7">
        <v>30</v>
      </c>
      <c r="E21" s="9">
        <f t="shared" si="0"/>
        <v>1000000</v>
      </c>
      <c r="F21" s="9">
        <f t="shared" si="1"/>
        <v>83140</v>
      </c>
      <c r="G21" s="9">
        <f t="shared" si="2"/>
        <v>1083140</v>
      </c>
      <c r="H21" s="9">
        <f t="shared" si="3"/>
        <v>40000</v>
      </c>
      <c r="I21" s="9">
        <f t="shared" si="4"/>
        <v>40000</v>
      </c>
      <c r="J21" s="9">
        <f t="shared" si="5"/>
        <v>80000</v>
      </c>
      <c r="K21" s="21">
        <f t="shared" si="6"/>
        <v>1003140</v>
      </c>
      <c r="L21" s="9">
        <f t="shared" si="7"/>
        <v>90225.562000000005</v>
      </c>
      <c r="M21" s="9">
        <f t="shared" si="8"/>
        <v>41700</v>
      </c>
      <c r="N21" s="9">
        <f t="shared" si="9"/>
        <v>90225.562000000005</v>
      </c>
      <c r="O21" s="9">
        <f t="shared" si="10"/>
        <v>902.25562000000002</v>
      </c>
      <c r="P21" s="9">
        <f t="shared" si="11"/>
        <v>85000</v>
      </c>
      <c r="Q21" s="9">
        <f t="shared" si="12"/>
        <v>120000</v>
      </c>
      <c r="R21" s="9">
        <f t="shared" si="13"/>
        <v>20000</v>
      </c>
      <c r="S21" s="9">
        <f t="shared" si="14"/>
        <v>30000</v>
      </c>
      <c r="T21" s="9">
        <f t="shared" si="15"/>
        <v>40000</v>
      </c>
      <c r="U21" s="9">
        <f t="shared" si="16"/>
        <v>518053.37962000002</v>
      </c>
      <c r="V21" s="6">
        <f t="shared" si="17"/>
        <v>1521193.37962</v>
      </c>
    </row>
    <row r="22" spans="2:22">
      <c r="B22" s="5" t="s">
        <v>27</v>
      </c>
      <c r="C22" s="9">
        <v>1000000</v>
      </c>
      <c r="D22" s="7">
        <v>30</v>
      </c>
      <c r="E22" s="9">
        <f t="shared" si="0"/>
        <v>1000000</v>
      </c>
      <c r="F22" s="9">
        <f t="shared" si="1"/>
        <v>83140</v>
      </c>
      <c r="G22" s="9">
        <f t="shared" si="2"/>
        <v>1083140</v>
      </c>
      <c r="H22" s="9">
        <f t="shared" si="3"/>
        <v>40000</v>
      </c>
      <c r="I22" s="9">
        <f t="shared" si="4"/>
        <v>40000</v>
      </c>
      <c r="J22" s="9">
        <f t="shared" si="5"/>
        <v>80000</v>
      </c>
      <c r="K22" s="21">
        <f t="shared" si="6"/>
        <v>1003140</v>
      </c>
      <c r="L22" s="9">
        <f t="shared" si="7"/>
        <v>90225.562000000005</v>
      </c>
      <c r="M22" s="9">
        <f t="shared" si="8"/>
        <v>41700</v>
      </c>
      <c r="N22" s="9">
        <f t="shared" si="9"/>
        <v>90225.562000000005</v>
      </c>
      <c r="O22" s="9">
        <f t="shared" si="10"/>
        <v>902.25562000000002</v>
      </c>
      <c r="P22" s="9">
        <f t="shared" si="11"/>
        <v>85000</v>
      </c>
      <c r="Q22" s="9">
        <f t="shared" si="12"/>
        <v>120000</v>
      </c>
      <c r="R22" s="9">
        <f t="shared" si="13"/>
        <v>20000</v>
      </c>
      <c r="S22" s="9">
        <f t="shared" si="14"/>
        <v>30000</v>
      </c>
      <c r="T22" s="9">
        <f t="shared" si="15"/>
        <v>40000</v>
      </c>
      <c r="U22" s="9">
        <f t="shared" si="16"/>
        <v>518053.37962000002</v>
      </c>
      <c r="V22" s="6">
        <f t="shared" si="17"/>
        <v>1521193.37962</v>
      </c>
    </row>
    <row r="23" spans="2:22">
      <c r="B23" s="5" t="s">
        <v>28</v>
      </c>
      <c r="C23" s="9">
        <v>850000</v>
      </c>
      <c r="D23" s="7">
        <v>30</v>
      </c>
      <c r="E23" s="9">
        <f t="shared" si="0"/>
        <v>850000</v>
      </c>
      <c r="F23" s="9">
        <f t="shared" si="1"/>
        <v>83140</v>
      </c>
      <c r="G23" s="9">
        <f t="shared" si="2"/>
        <v>933140</v>
      </c>
      <c r="H23" s="9">
        <f t="shared" si="3"/>
        <v>34000</v>
      </c>
      <c r="I23" s="9">
        <f t="shared" si="4"/>
        <v>34000</v>
      </c>
      <c r="J23" s="9">
        <f t="shared" si="5"/>
        <v>68000</v>
      </c>
      <c r="K23" s="21">
        <f t="shared" si="6"/>
        <v>865140</v>
      </c>
      <c r="L23" s="9">
        <f t="shared" si="7"/>
        <v>77730.562000000005</v>
      </c>
      <c r="M23" s="9">
        <f t="shared" si="8"/>
        <v>35445</v>
      </c>
      <c r="N23" s="9">
        <f t="shared" si="9"/>
        <v>77730.562000000005</v>
      </c>
      <c r="O23" s="9">
        <f t="shared" si="10"/>
        <v>777.30562000000009</v>
      </c>
      <c r="P23" s="9">
        <f t="shared" si="11"/>
        <v>72250</v>
      </c>
      <c r="Q23" s="9">
        <f t="shared" si="12"/>
        <v>102000</v>
      </c>
      <c r="R23" s="9">
        <f t="shared" si="13"/>
        <v>17000</v>
      </c>
      <c r="S23" s="9">
        <f t="shared" si="14"/>
        <v>25500</v>
      </c>
      <c r="T23" s="9">
        <f t="shared" si="15"/>
        <v>34000</v>
      </c>
      <c r="U23" s="9">
        <f t="shared" si="16"/>
        <v>442433.42962000001</v>
      </c>
      <c r="V23" s="6">
        <f t="shared" si="17"/>
        <v>1307573.4296200001</v>
      </c>
    </row>
    <row r="24" spans="2:22">
      <c r="B24" s="5" t="s">
        <v>29</v>
      </c>
      <c r="C24" s="9">
        <v>850000</v>
      </c>
      <c r="D24" s="7">
        <v>30</v>
      </c>
      <c r="E24" s="9">
        <f t="shared" si="0"/>
        <v>850000</v>
      </c>
      <c r="F24" s="9">
        <f t="shared" si="1"/>
        <v>83140</v>
      </c>
      <c r="G24" s="9">
        <f t="shared" si="2"/>
        <v>933140</v>
      </c>
      <c r="H24" s="9">
        <f t="shared" si="3"/>
        <v>34000</v>
      </c>
      <c r="I24" s="9">
        <f t="shared" si="4"/>
        <v>34000</v>
      </c>
      <c r="J24" s="9">
        <f t="shared" si="5"/>
        <v>68000</v>
      </c>
      <c r="K24" s="21">
        <f t="shared" si="6"/>
        <v>865140</v>
      </c>
      <c r="L24" s="9">
        <f t="shared" si="7"/>
        <v>77730.562000000005</v>
      </c>
      <c r="M24" s="9">
        <f t="shared" si="8"/>
        <v>35445</v>
      </c>
      <c r="N24" s="9">
        <f t="shared" si="9"/>
        <v>77730.562000000005</v>
      </c>
      <c r="O24" s="9">
        <f t="shared" si="10"/>
        <v>777.30562000000009</v>
      </c>
      <c r="P24" s="9">
        <f t="shared" si="11"/>
        <v>72250</v>
      </c>
      <c r="Q24" s="9">
        <f t="shared" si="12"/>
        <v>102000</v>
      </c>
      <c r="R24" s="9">
        <f t="shared" si="13"/>
        <v>17000</v>
      </c>
      <c r="S24" s="9">
        <f t="shared" si="14"/>
        <v>25500</v>
      </c>
      <c r="T24" s="9">
        <f t="shared" si="15"/>
        <v>34000</v>
      </c>
      <c r="U24" s="9">
        <f t="shared" si="16"/>
        <v>442433.42962000001</v>
      </c>
      <c r="V24" s="6">
        <f t="shared" si="17"/>
        <v>1307573.4296200001</v>
      </c>
    </row>
    <row r="25" spans="2:22">
      <c r="B25" s="5" t="s">
        <v>30</v>
      </c>
      <c r="C25" s="9">
        <v>850000</v>
      </c>
      <c r="D25" s="7">
        <v>30</v>
      </c>
      <c r="E25" s="9">
        <f t="shared" si="0"/>
        <v>850000</v>
      </c>
      <c r="F25" s="9">
        <f t="shared" si="1"/>
        <v>83140</v>
      </c>
      <c r="G25" s="9">
        <f t="shared" si="2"/>
        <v>933140</v>
      </c>
      <c r="H25" s="9">
        <f t="shared" si="3"/>
        <v>34000</v>
      </c>
      <c r="I25" s="9">
        <f t="shared" si="4"/>
        <v>34000</v>
      </c>
      <c r="J25" s="9">
        <f t="shared" si="5"/>
        <v>68000</v>
      </c>
      <c r="K25" s="21">
        <f t="shared" si="6"/>
        <v>865140</v>
      </c>
      <c r="L25" s="9">
        <f t="shared" si="7"/>
        <v>77730.562000000005</v>
      </c>
      <c r="M25" s="9">
        <f t="shared" si="8"/>
        <v>35445</v>
      </c>
      <c r="N25" s="9">
        <f t="shared" si="9"/>
        <v>77730.562000000005</v>
      </c>
      <c r="O25" s="9">
        <f t="shared" si="10"/>
        <v>777.30562000000009</v>
      </c>
      <c r="P25" s="9">
        <f t="shared" si="11"/>
        <v>72250</v>
      </c>
      <c r="Q25" s="9">
        <f t="shared" si="12"/>
        <v>102000</v>
      </c>
      <c r="R25" s="9">
        <f t="shared" si="13"/>
        <v>17000</v>
      </c>
      <c r="S25" s="9">
        <f t="shared" si="14"/>
        <v>25500</v>
      </c>
      <c r="T25" s="9">
        <f t="shared" si="15"/>
        <v>34000</v>
      </c>
      <c r="U25" s="9">
        <f t="shared" si="16"/>
        <v>442433.42962000001</v>
      </c>
      <c r="V25" s="6">
        <f t="shared" si="17"/>
        <v>1307573.4296200001</v>
      </c>
    </row>
    <row r="26" spans="2:22">
      <c r="B26" s="5" t="s">
        <v>31</v>
      </c>
      <c r="C26" s="9">
        <v>850000</v>
      </c>
      <c r="D26" s="7">
        <v>30</v>
      </c>
      <c r="E26" s="9">
        <f t="shared" si="0"/>
        <v>850000</v>
      </c>
      <c r="F26" s="9">
        <f t="shared" si="1"/>
        <v>83140</v>
      </c>
      <c r="G26" s="9">
        <f t="shared" si="2"/>
        <v>933140</v>
      </c>
      <c r="H26" s="9">
        <f t="shared" si="3"/>
        <v>34000</v>
      </c>
      <c r="I26" s="9">
        <f t="shared" si="4"/>
        <v>34000</v>
      </c>
      <c r="J26" s="9">
        <f t="shared" si="5"/>
        <v>68000</v>
      </c>
      <c r="K26" s="21">
        <f t="shared" si="6"/>
        <v>865140</v>
      </c>
      <c r="L26" s="9">
        <f t="shared" si="7"/>
        <v>77730.562000000005</v>
      </c>
      <c r="M26" s="9">
        <f t="shared" si="8"/>
        <v>35445</v>
      </c>
      <c r="N26" s="9">
        <f t="shared" si="9"/>
        <v>77730.562000000005</v>
      </c>
      <c r="O26" s="9">
        <f t="shared" si="10"/>
        <v>777.30562000000009</v>
      </c>
      <c r="P26" s="9">
        <f t="shared" si="11"/>
        <v>72250</v>
      </c>
      <c r="Q26" s="9">
        <f t="shared" si="12"/>
        <v>102000</v>
      </c>
      <c r="R26" s="9">
        <f t="shared" si="13"/>
        <v>17000</v>
      </c>
      <c r="S26" s="9">
        <f t="shared" si="14"/>
        <v>25500</v>
      </c>
      <c r="T26" s="9">
        <f t="shared" si="15"/>
        <v>34000</v>
      </c>
      <c r="U26" s="9">
        <f t="shared" si="16"/>
        <v>442433.42962000001</v>
      </c>
      <c r="V26" s="6">
        <f t="shared" si="17"/>
        <v>1307573.4296200001</v>
      </c>
    </row>
    <row r="27" spans="2:22">
      <c r="B27" s="5" t="s">
        <v>32</v>
      </c>
      <c r="C27" s="9">
        <v>850000</v>
      </c>
      <c r="D27" s="7">
        <v>30</v>
      </c>
      <c r="E27" s="9">
        <f t="shared" si="0"/>
        <v>850000</v>
      </c>
      <c r="F27" s="9">
        <f t="shared" si="1"/>
        <v>83140</v>
      </c>
      <c r="G27" s="9">
        <f t="shared" si="2"/>
        <v>933140</v>
      </c>
      <c r="H27" s="9">
        <f t="shared" si="3"/>
        <v>34000</v>
      </c>
      <c r="I27" s="9">
        <f t="shared" si="4"/>
        <v>34000</v>
      </c>
      <c r="J27" s="9">
        <f t="shared" si="5"/>
        <v>68000</v>
      </c>
      <c r="K27" s="21">
        <f t="shared" si="6"/>
        <v>865140</v>
      </c>
      <c r="L27" s="9">
        <f t="shared" si="7"/>
        <v>77730.562000000005</v>
      </c>
      <c r="M27" s="9">
        <f t="shared" si="8"/>
        <v>35445</v>
      </c>
      <c r="N27" s="9">
        <f t="shared" si="9"/>
        <v>77730.562000000005</v>
      </c>
      <c r="O27" s="9">
        <f t="shared" si="10"/>
        <v>777.30562000000009</v>
      </c>
      <c r="P27" s="9">
        <f t="shared" si="11"/>
        <v>72250</v>
      </c>
      <c r="Q27" s="9">
        <f t="shared" si="12"/>
        <v>102000</v>
      </c>
      <c r="R27" s="9">
        <f t="shared" si="13"/>
        <v>17000</v>
      </c>
      <c r="S27" s="9">
        <f t="shared" si="14"/>
        <v>25500</v>
      </c>
      <c r="T27" s="9">
        <f t="shared" si="15"/>
        <v>34000</v>
      </c>
      <c r="U27" s="9">
        <f t="shared" si="16"/>
        <v>442433.42962000001</v>
      </c>
      <c r="V27" s="6">
        <f t="shared" si="17"/>
        <v>1307573.4296200001</v>
      </c>
    </row>
    <row r="28" spans="2:22">
      <c r="B28" s="5" t="s">
        <v>33</v>
      </c>
      <c r="C28" s="9">
        <v>850000</v>
      </c>
      <c r="D28" s="7">
        <v>30</v>
      </c>
      <c r="E28" s="9">
        <f t="shared" si="0"/>
        <v>850000</v>
      </c>
      <c r="F28" s="9">
        <f t="shared" si="1"/>
        <v>83140</v>
      </c>
      <c r="G28" s="9">
        <f t="shared" si="2"/>
        <v>933140</v>
      </c>
      <c r="H28" s="9">
        <f t="shared" si="3"/>
        <v>34000</v>
      </c>
      <c r="I28" s="9">
        <f t="shared" si="4"/>
        <v>34000</v>
      </c>
      <c r="J28" s="9">
        <f t="shared" si="5"/>
        <v>68000</v>
      </c>
      <c r="K28" s="21">
        <f t="shared" si="6"/>
        <v>865140</v>
      </c>
      <c r="L28" s="9">
        <f t="shared" si="7"/>
        <v>77730.562000000005</v>
      </c>
      <c r="M28" s="9">
        <f t="shared" si="8"/>
        <v>35445</v>
      </c>
      <c r="N28" s="9">
        <f t="shared" si="9"/>
        <v>77730.562000000005</v>
      </c>
      <c r="O28" s="9">
        <f t="shared" si="10"/>
        <v>777.30562000000009</v>
      </c>
      <c r="P28" s="9">
        <f t="shared" si="11"/>
        <v>72250</v>
      </c>
      <c r="Q28" s="9">
        <f t="shared" si="12"/>
        <v>102000</v>
      </c>
      <c r="R28" s="9">
        <f t="shared" si="13"/>
        <v>17000</v>
      </c>
      <c r="S28" s="9">
        <f t="shared" si="14"/>
        <v>25500</v>
      </c>
      <c r="T28" s="9">
        <f t="shared" si="15"/>
        <v>34000</v>
      </c>
      <c r="U28" s="9">
        <f t="shared" si="16"/>
        <v>442433.42962000001</v>
      </c>
      <c r="V28" s="6">
        <f t="shared" si="17"/>
        <v>1307573.4296200001</v>
      </c>
    </row>
    <row r="29" spans="2:22">
      <c r="B29" s="5" t="s">
        <v>34</v>
      </c>
      <c r="C29" s="9">
        <v>850000</v>
      </c>
      <c r="D29" s="7">
        <v>30</v>
      </c>
      <c r="E29" s="9">
        <f t="shared" si="0"/>
        <v>850000</v>
      </c>
      <c r="F29" s="9">
        <f t="shared" si="1"/>
        <v>83140</v>
      </c>
      <c r="G29" s="9">
        <f t="shared" si="2"/>
        <v>933140</v>
      </c>
      <c r="H29" s="9">
        <f t="shared" si="3"/>
        <v>34000</v>
      </c>
      <c r="I29" s="9">
        <f t="shared" si="4"/>
        <v>34000</v>
      </c>
      <c r="J29" s="9">
        <f t="shared" si="5"/>
        <v>68000</v>
      </c>
      <c r="K29" s="21">
        <f t="shared" si="6"/>
        <v>865140</v>
      </c>
      <c r="L29" s="9">
        <f t="shared" si="7"/>
        <v>77730.562000000005</v>
      </c>
      <c r="M29" s="9">
        <f t="shared" si="8"/>
        <v>35445</v>
      </c>
      <c r="N29" s="9">
        <f t="shared" si="9"/>
        <v>77730.562000000005</v>
      </c>
      <c r="O29" s="9">
        <f t="shared" si="10"/>
        <v>777.30562000000009</v>
      </c>
      <c r="P29" s="9">
        <f t="shared" si="11"/>
        <v>72250</v>
      </c>
      <c r="Q29" s="9">
        <f t="shared" si="12"/>
        <v>102000</v>
      </c>
      <c r="R29" s="9">
        <f t="shared" si="13"/>
        <v>17000</v>
      </c>
      <c r="S29" s="9">
        <f t="shared" si="14"/>
        <v>25500</v>
      </c>
      <c r="T29" s="9">
        <f t="shared" si="15"/>
        <v>34000</v>
      </c>
      <c r="U29" s="9">
        <f t="shared" si="16"/>
        <v>442433.42962000001</v>
      </c>
      <c r="V29" s="6">
        <f t="shared" si="17"/>
        <v>1307573.4296200001</v>
      </c>
    </row>
    <row r="30" spans="2:22">
      <c r="B30" s="5" t="s">
        <v>35</v>
      </c>
      <c r="C30" s="9">
        <v>850000</v>
      </c>
      <c r="D30" s="7">
        <v>30</v>
      </c>
      <c r="E30" s="9">
        <f t="shared" si="0"/>
        <v>850000</v>
      </c>
      <c r="F30" s="9">
        <f t="shared" si="1"/>
        <v>83140</v>
      </c>
      <c r="G30" s="9">
        <f t="shared" si="2"/>
        <v>933140</v>
      </c>
      <c r="H30" s="9">
        <f t="shared" si="3"/>
        <v>34000</v>
      </c>
      <c r="I30" s="9">
        <f t="shared" si="4"/>
        <v>34000</v>
      </c>
      <c r="J30" s="9">
        <f t="shared" si="5"/>
        <v>68000</v>
      </c>
      <c r="K30" s="21">
        <f t="shared" si="6"/>
        <v>865140</v>
      </c>
      <c r="L30" s="9">
        <f t="shared" si="7"/>
        <v>77730.562000000005</v>
      </c>
      <c r="M30" s="9">
        <f t="shared" si="8"/>
        <v>35445</v>
      </c>
      <c r="N30" s="9">
        <f t="shared" si="9"/>
        <v>77730.562000000005</v>
      </c>
      <c r="O30" s="9">
        <f t="shared" si="10"/>
        <v>777.30562000000009</v>
      </c>
      <c r="P30" s="9">
        <f t="shared" si="11"/>
        <v>72250</v>
      </c>
      <c r="Q30" s="9">
        <f t="shared" si="12"/>
        <v>102000</v>
      </c>
      <c r="R30" s="9">
        <f t="shared" si="13"/>
        <v>17000</v>
      </c>
      <c r="S30" s="9">
        <f t="shared" si="14"/>
        <v>25500</v>
      </c>
      <c r="T30" s="9">
        <f t="shared" si="15"/>
        <v>34000</v>
      </c>
      <c r="U30" s="9">
        <f t="shared" si="16"/>
        <v>442433.42962000001</v>
      </c>
      <c r="V30" s="6">
        <f t="shared" si="17"/>
        <v>1307573.4296200001</v>
      </c>
    </row>
    <row r="31" spans="2:22">
      <c r="B31" s="5" t="s">
        <v>36</v>
      </c>
      <c r="C31" s="9">
        <f>$C$41</f>
        <v>737717</v>
      </c>
      <c r="D31" s="7">
        <v>30</v>
      </c>
      <c r="E31" s="9">
        <f t="shared" si="0"/>
        <v>737717</v>
      </c>
      <c r="F31" s="9">
        <v>0</v>
      </c>
      <c r="G31" s="9">
        <f t="shared" si="2"/>
        <v>737717</v>
      </c>
      <c r="H31" s="9">
        <f t="shared" si="3"/>
        <v>29508.68</v>
      </c>
      <c r="I31" s="9">
        <v>0</v>
      </c>
      <c r="J31" s="9">
        <f t="shared" si="5"/>
        <v>29508.68</v>
      </c>
      <c r="K31" s="21">
        <f t="shared" si="6"/>
        <v>708208.32</v>
      </c>
      <c r="L31" s="9">
        <v>0</v>
      </c>
      <c r="M31" s="9">
        <v>0</v>
      </c>
      <c r="N31" s="9">
        <v>0</v>
      </c>
      <c r="O31" s="9">
        <v>0</v>
      </c>
      <c r="P31" s="9">
        <f t="shared" si="11"/>
        <v>62705.945000000007</v>
      </c>
      <c r="Q31" s="9">
        <v>0</v>
      </c>
      <c r="R31" s="9">
        <v>0</v>
      </c>
      <c r="S31" s="9">
        <f t="shared" si="14"/>
        <v>22131.51</v>
      </c>
      <c r="T31" s="9">
        <v>0</v>
      </c>
      <c r="U31" s="9">
        <f t="shared" si="16"/>
        <v>84837.455000000002</v>
      </c>
      <c r="V31" s="6">
        <f t="shared" si="17"/>
        <v>793045.77499999991</v>
      </c>
    </row>
    <row r="32" spans="2:22">
      <c r="B32" s="5" t="s">
        <v>40</v>
      </c>
      <c r="C32" s="9">
        <f t="shared" ref="C32:C36" si="18">$C$41</f>
        <v>737717</v>
      </c>
      <c r="D32" s="7">
        <v>30</v>
      </c>
      <c r="E32" s="9">
        <f t="shared" si="0"/>
        <v>737717</v>
      </c>
      <c r="F32" s="9">
        <v>0</v>
      </c>
      <c r="G32" s="9">
        <f t="shared" si="2"/>
        <v>737717</v>
      </c>
      <c r="H32" s="9">
        <f t="shared" si="3"/>
        <v>29508.68</v>
      </c>
      <c r="I32" s="9">
        <v>0</v>
      </c>
      <c r="J32" s="9">
        <f t="shared" si="5"/>
        <v>29508.68</v>
      </c>
      <c r="K32" s="21">
        <f t="shared" si="6"/>
        <v>708208.32</v>
      </c>
      <c r="L32" s="9">
        <v>0</v>
      </c>
      <c r="M32" s="9">
        <v>0</v>
      </c>
      <c r="N32" s="9">
        <v>0</v>
      </c>
      <c r="O32" s="9">
        <v>0</v>
      </c>
      <c r="P32" s="9">
        <f t="shared" si="11"/>
        <v>62705.945000000007</v>
      </c>
      <c r="Q32" s="9">
        <v>0</v>
      </c>
      <c r="R32" s="9">
        <v>0</v>
      </c>
      <c r="S32" s="9">
        <f t="shared" si="14"/>
        <v>22131.51</v>
      </c>
      <c r="T32" s="9">
        <v>0</v>
      </c>
      <c r="U32" s="9">
        <f t="shared" si="16"/>
        <v>84837.455000000002</v>
      </c>
      <c r="V32" s="6">
        <f t="shared" si="17"/>
        <v>793045.77499999991</v>
      </c>
    </row>
    <row r="33" spans="2:22">
      <c r="B33" s="5" t="s">
        <v>37</v>
      </c>
      <c r="C33" s="9">
        <f t="shared" si="18"/>
        <v>737717</v>
      </c>
      <c r="D33" s="7">
        <v>30</v>
      </c>
      <c r="E33" s="9">
        <f t="shared" si="0"/>
        <v>737717</v>
      </c>
      <c r="F33" s="9">
        <v>0</v>
      </c>
      <c r="G33" s="9">
        <f t="shared" si="2"/>
        <v>737717</v>
      </c>
      <c r="H33" s="9">
        <f t="shared" si="3"/>
        <v>29508.68</v>
      </c>
      <c r="I33" s="9">
        <v>0</v>
      </c>
      <c r="J33" s="9">
        <f t="shared" si="5"/>
        <v>29508.68</v>
      </c>
      <c r="K33" s="21">
        <f t="shared" si="6"/>
        <v>708208.32</v>
      </c>
      <c r="L33" s="9">
        <v>0</v>
      </c>
      <c r="M33" s="9">
        <v>0</v>
      </c>
      <c r="N33" s="9">
        <v>0</v>
      </c>
      <c r="O33" s="9">
        <v>0</v>
      </c>
      <c r="P33" s="9">
        <f t="shared" si="11"/>
        <v>62705.945000000007</v>
      </c>
      <c r="Q33" s="9">
        <v>0</v>
      </c>
      <c r="R33" s="9">
        <v>0</v>
      </c>
      <c r="S33" s="9">
        <f t="shared" si="14"/>
        <v>22131.51</v>
      </c>
      <c r="T33" s="9">
        <v>0</v>
      </c>
      <c r="U33" s="9">
        <f t="shared" si="16"/>
        <v>84837.455000000002</v>
      </c>
      <c r="V33" s="6">
        <f t="shared" si="17"/>
        <v>793045.77499999991</v>
      </c>
    </row>
    <row r="34" spans="2:22">
      <c r="B34" s="5" t="s">
        <v>38</v>
      </c>
      <c r="C34" s="9">
        <f t="shared" si="18"/>
        <v>737717</v>
      </c>
      <c r="D34" s="7">
        <v>30</v>
      </c>
      <c r="E34" s="9">
        <f t="shared" si="0"/>
        <v>737717</v>
      </c>
      <c r="F34" s="9">
        <v>0</v>
      </c>
      <c r="G34" s="9">
        <f t="shared" si="2"/>
        <v>737717</v>
      </c>
      <c r="H34" s="9">
        <f t="shared" si="3"/>
        <v>29508.68</v>
      </c>
      <c r="I34" s="9">
        <v>0</v>
      </c>
      <c r="J34" s="9">
        <f t="shared" si="5"/>
        <v>29508.68</v>
      </c>
      <c r="K34" s="21">
        <f t="shared" si="6"/>
        <v>708208.32</v>
      </c>
      <c r="L34" s="9">
        <v>0</v>
      </c>
      <c r="M34" s="9">
        <v>0</v>
      </c>
      <c r="N34" s="9">
        <v>0</v>
      </c>
      <c r="O34" s="9">
        <v>0</v>
      </c>
      <c r="P34" s="9">
        <f t="shared" si="11"/>
        <v>62705.945000000007</v>
      </c>
      <c r="Q34" s="9">
        <v>0</v>
      </c>
      <c r="R34" s="9">
        <v>0</v>
      </c>
      <c r="S34" s="9">
        <f t="shared" si="14"/>
        <v>22131.51</v>
      </c>
      <c r="T34" s="9">
        <v>0</v>
      </c>
      <c r="U34" s="9">
        <f t="shared" si="16"/>
        <v>84837.455000000002</v>
      </c>
      <c r="V34" s="6">
        <f t="shared" si="17"/>
        <v>793045.77499999991</v>
      </c>
    </row>
    <row r="35" spans="2:22">
      <c r="B35" s="5" t="s">
        <v>41</v>
      </c>
      <c r="C35" s="9">
        <f t="shared" si="18"/>
        <v>737717</v>
      </c>
      <c r="D35" s="7">
        <v>30</v>
      </c>
      <c r="E35" s="9">
        <f t="shared" si="0"/>
        <v>737717</v>
      </c>
      <c r="F35" s="9">
        <v>0</v>
      </c>
      <c r="G35" s="9">
        <f t="shared" si="2"/>
        <v>737717</v>
      </c>
      <c r="H35" s="9">
        <f t="shared" si="3"/>
        <v>29508.68</v>
      </c>
      <c r="I35" s="9">
        <v>0</v>
      </c>
      <c r="J35" s="9">
        <f t="shared" si="5"/>
        <v>29508.68</v>
      </c>
      <c r="K35" s="21">
        <f t="shared" si="6"/>
        <v>708208.32</v>
      </c>
      <c r="L35" s="9">
        <v>0</v>
      </c>
      <c r="M35" s="9">
        <v>0</v>
      </c>
      <c r="N35" s="9">
        <v>0</v>
      </c>
      <c r="O35" s="9">
        <v>0</v>
      </c>
      <c r="P35" s="9">
        <f t="shared" si="11"/>
        <v>62705.945000000007</v>
      </c>
      <c r="Q35" s="9">
        <v>0</v>
      </c>
      <c r="R35" s="9">
        <v>0</v>
      </c>
      <c r="S35" s="9">
        <f t="shared" si="14"/>
        <v>22131.51</v>
      </c>
      <c r="T35" s="9">
        <v>0</v>
      </c>
      <c r="U35" s="9">
        <f t="shared" si="16"/>
        <v>84837.455000000002</v>
      </c>
      <c r="V35" s="6">
        <f t="shared" si="17"/>
        <v>793045.77499999991</v>
      </c>
    </row>
    <row r="36" spans="2:22">
      <c r="B36" s="5" t="s">
        <v>39</v>
      </c>
      <c r="C36" s="9">
        <f t="shared" si="18"/>
        <v>737717</v>
      </c>
      <c r="D36" s="7">
        <v>30</v>
      </c>
      <c r="E36" s="9">
        <f t="shared" si="0"/>
        <v>737717</v>
      </c>
      <c r="F36" s="9">
        <v>0</v>
      </c>
      <c r="G36" s="9">
        <f t="shared" si="2"/>
        <v>737717</v>
      </c>
      <c r="H36" s="9">
        <f t="shared" si="3"/>
        <v>29508.68</v>
      </c>
      <c r="I36" s="9">
        <v>0</v>
      </c>
      <c r="J36" s="9">
        <f t="shared" si="5"/>
        <v>29508.68</v>
      </c>
      <c r="K36" s="21">
        <f t="shared" si="6"/>
        <v>708208.32</v>
      </c>
      <c r="L36" s="9">
        <v>0</v>
      </c>
      <c r="M36" s="9">
        <v>0</v>
      </c>
      <c r="N36" s="9">
        <v>0</v>
      </c>
      <c r="O36" s="9">
        <v>0</v>
      </c>
      <c r="P36" s="9">
        <f t="shared" si="11"/>
        <v>62705.945000000007</v>
      </c>
      <c r="Q36" s="9">
        <v>0</v>
      </c>
      <c r="R36" s="9">
        <v>0</v>
      </c>
      <c r="S36" s="9">
        <f t="shared" si="14"/>
        <v>22131.51</v>
      </c>
      <c r="T36" s="9">
        <v>0</v>
      </c>
      <c r="U36" s="9">
        <f t="shared" si="16"/>
        <v>84837.455000000002</v>
      </c>
      <c r="V36" s="6">
        <f t="shared" si="17"/>
        <v>793045.77499999991</v>
      </c>
    </row>
    <row r="37" spans="2:22">
      <c r="B37" s="5"/>
      <c r="C37" s="9"/>
      <c r="D37" s="7"/>
      <c r="E37" s="9"/>
      <c r="F37" s="9">
        <f t="shared" si="1"/>
        <v>0</v>
      </c>
      <c r="G37" s="9">
        <f t="shared" si="2"/>
        <v>0</v>
      </c>
      <c r="H37" s="9">
        <f t="shared" si="3"/>
        <v>0</v>
      </c>
      <c r="I37" s="9">
        <f t="shared" si="4"/>
        <v>0</v>
      </c>
      <c r="J37" s="9">
        <f t="shared" si="5"/>
        <v>0</v>
      </c>
      <c r="K37" s="21">
        <f t="shared" si="6"/>
        <v>0</v>
      </c>
      <c r="L37" s="9">
        <f t="shared" si="7"/>
        <v>0</v>
      </c>
      <c r="M37" s="9">
        <f t="shared" si="8"/>
        <v>0</v>
      </c>
      <c r="N37" s="9">
        <f t="shared" si="9"/>
        <v>0</v>
      </c>
      <c r="O37" s="9">
        <f t="shared" si="10"/>
        <v>0</v>
      </c>
      <c r="P37" s="9">
        <f t="shared" si="11"/>
        <v>0</v>
      </c>
      <c r="Q37" s="9">
        <f t="shared" si="12"/>
        <v>0</v>
      </c>
      <c r="R37" s="9">
        <f t="shared" si="13"/>
        <v>0</v>
      </c>
      <c r="S37" s="9">
        <f t="shared" si="14"/>
        <v>0</v>
      </c>
      <c r="T37" s="9">
        <f t="shared" si="15"/>
        <v>0</v>
      </c>
      <c r="U37" s="9">
        <f t="shared" si="16"/>
        <v>0</v>
      </c>
      <c r="V37" s="6">
        <f t="shared" si="17"/>
        <v>0</v>
      </c>
    </row>
    <row r="38" spans="2:22">
      <c r="B38" s="13" t="s">
        <v>42</v>
      </c>
      <c r="C38" s="15">
        <f>SUM(C9:C36)</f>
        <v>29076302</v>
      </c>
      <c r="D38" s="16">
        <f t="shared" ref="D38:V38" si="19">SUM(D9:D36)</f>
        <v>840</v>
      </c>
      <c r="E38" s="15">
        <f t="shared" si="19"/>
        <v>29076302</v>
      </c>
      <c r="F38" s="15">
        <f t="shared" si="19"/>
        <v>1330240</v>
      </c>
      <c r="G38" s="15">
        <f t="shared" si="19"/>
        <v>30406542</v>
      </c>
      <c r="H38" s="15">
        <f t="shared" si="19"/>
        <v>1163052.0799999998</v>
      </c>
      <c r="I38" s="15">
        <f t="shared" si="19"/>
        <v>986000</v>
      </c>
      <c r="J38" s="15">
        <f t="shared" si="19"/>
        <v>2149052.08</v>
      </c>
      <c r="K38" s="15">
        <f t="shared" si="19"/>
        <v>28257489.920000002</v>
      </c>
      <c r="L38" s="15">
        <f t="shared" si="19"/>
        <v>2164153.9919999992</v>
      </c>
      <c r="M38" s="15">
        <f t="shared" si="19"/>
        <v>1027905</v>
      </c>
      <c r="N38" s="15">
        <f t="shared" si="19"/>
        <v>2164153.9919999992</v>
      </c>
      <c r="O38" s="15">
        <f t="shared" si="19"/>
        <v>21641.539919999992</v>
      </c>
      <c r="P38" s="15">
        <f t="shared" si="19"/>
        <v>2471485.669999999</v>
      </c>
      <c r="Q38" s="15">
        <f t="shared" si="19"/>
        <v>2958000</v>
      </c>
      <c r="R38" s="15">
        <f t="shared" si="19"/>
        <v>493000</v>
      </c>
      <c r="S38" s="15">
        <f t="shared" si="19"/>
        <v>872289.06</v>
      </c>
      <c r="T38" s="15">
        <f t="shared" si="19"/>
        <v>986000</v>
      </c>
      <c r="U38" s="15">
        <f t="shared" si="19"/>
        <v>13158629.253919996</v>
      </c>
      <c r="V38" s="15">
        <f t="shared" si="19"/>
        <v>41416119.173919998</v>
      </c>
    </row>
    <row r="40" spans="2:22">
      <c r="F40" s="10"/>
    </row>
    <row r="41" spans="2:22">
      <c r="B41" s="14" t="s">
        <v>11</v>
      </c>
      <c r="C41" s="17">
        <v>737717</v>
      </c>
      <c r="E41" s="10"/>
    </row>
    <row r="42" spans="2:22">
      <c r="B42" s="14" t="s">
        <v>12</v>
      </c>
      <c r="C42" s="9">
        <v>83140</v>
      </c>
    </row>
    <row r="45" spans="2:22">
      <c r="B45" s="13" t="s">
        <v>50</v>
      </c>
      <c r="C45" s="13" t="s">
        <v>55</v>
      </c>
      <c r="D45" s="13" t="s">
        <v>56</v>
      </c>
    </row>
    <row r="46" spans="2:22" s="11" customFormat="1">
      <c r="B46" s="12" t="s">
        <v>44</v>
      </c>
      <c r="C46" s="19" t="s">
        <v>57</v>
      </c>
      <c r="D46" s="19">
        <v>0.02</v>
      </c>
    </row>
    <row r="47" spans="2:22" s="11" customFormat="1">
      <c r="B47" s="12" t="s">
        <v>45</v>
      </c>
      <c r="C47" s="19" t="s">
        <v>57</v>
      </c>
      <c r="D47" s="19">
        <v>0.03</v>
      </c>
    </row>
    <row r="48" spans="2:22" s="11" customFormat="1">
      <c r="B48" s="12" t="s">
        <v>53</v>
      </c>
      <c r="C48" s="19" t="s">
        <v>57</v>
      </c>
      <c r="D48" s="19">
        <v>0.04</v>
      </c>
    </row>
    <row r="49" spans="2:4" s="11" customFormat="1">
      <c r="B49" s="18" t="s">
        <v>43</v>
      </c>
      <c r="C49" s="13" t="s">
        <v>55</v>
      </c>
      <c r="D49" s="13" t="s">
        <v>56</v>
      </c>
    </row>
    <row r="50" spans="2:4" s="11" customFormat="1">
      <c r="B50" s="12" t="s">
        <v>46</v>
      </c>
      <c r="C50" s="20" t="s">
        <v>57</v>
      </c>
      <c r="D50" s="20">
        <v>8.3299999999999999E-2</v>
      </c>
    </row>
    <row r="51" spans="2:4" s="11" customFormat="1">
      <c r="B51" s="12" t="s">
        <v>47</v>
      </c>
      <c r="C51" s="20" t="s">
        <v>57</v>
      </c>
      <c r="D51" s="3" t="s">
        <v>52</v>
      </c>
    </row>
    <row r="52" spans="2:4" s="11" customFormat="1">
      <c r="B52" s="12" t="s">
        <v>48</v>
      </c>
      <c r="C52" s="20" t="s">
        <v>57</v>
      </c>
      <c r="D52" s="20">
        <v>8.3299999999999999E-2</v>
      </c>
    </row>
    <row r="53" spans="2:4" s="11" customFormat="1">
      <c r="B53" s="12" t="s">
        <v>49</v>
      </c>
      <c r="C53" s="20" t="s">
        <v>57</v>
      </c>
      <c r="D53" s="19">
        <v>0.01</v>
      </c>
    </row>
    <row r="54" spans="2:4" s="11" customFormat="1">
      <c r="B54" s="18" t="s">
        <v>54</v>
      </c>
      <c r="C54" s="13" t="s">
        <v>55</v>
      </c>
      <c r="D54" s="13" t="s">
        <v>56</v>
      </c>
    </row>
    <row r="55" spans="2:4" s="11" customFormat="1">
      <c r="B55" s="12" t="s">
        <v>5</v>
      </c>
      <c r="C55" s="20" t="s">
        <v>57</v>
      </c>
      <c r="D55" s="3" t="s">
        <v>51</v>
      </c>
    </row>
    <row r="56" spans="2:4" s="11" customFormat="1">
      <c r="B56" s="12" t="s">
        <v>6</v>
      </c>
      <c r="C56" s="20" t="s">
        <v>57</v>
      </c>
      <c r="D56" s="19">
        <v>0.12</v>
      </c>
    </row>
  </sheetData>
  <mergeCells count="11">
    <mergeCell ref="B7:B8"/>
    <mergeCell ref="E7:G7"/>
    <mergeCell ref="H7:J7"/>
    <mergeCell ref="K7:K8"/>
    <mergeCell ref="D7:D8"/>
    <mergeCell ref="C7:C8"/>
    <mergeCell ref="R7:T7"/>
    <mergeCell ref="V7:V8"/>
    <mergeCell ref="U7:U8"/>
    <mergeCell ref="L7:O7"/>
    <mergeCell ref="P7:Q7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0" orientation="landscape" r:id="rId1"/>
  <ignoredErrors>
    <ignoredError sqref="D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1"/>
  <sheetViews>
    <sheetView zoomScaleNormal="100" workbookViewId="0">
      <selection activeCell="J31" sqref="J31"/>
    </sheetView>
  </sheetViews>
  <sheetFormatPr baseColWidth="10" defaultRowHeight="12"/>
  <cols>
    <col min="1" max="1" width="3.77734375" style="42" customWidth="1"/>
    <col min="2" max="2" width="33.5546875" style="44" customWidth="1"/>
    <col min="3" max="3" width="11.88671875" style="42" bestFit="1" customWidth="1"/>
    <col min="4" max="4" width="14.109375" style="42" bestFit="1" customWidth="1"/>
    <col min="5" max="5" width="13.77734375" style="42" bestFit="1" customWidth="1"/>
    <col min="6" max="6" width="14.109375" style="42" bestFit="1" customWidth="1"/>
    <col min="7" max="7" width="14.44140625" style="42" bestFit="1" customWidth="1"/>
    <col min="8" max="8" width="14.109375" style="42" bestFit="1" customWidth="1"/>
    <col min="9" max="16384" width="11.5546875" style="42"/>
  </cols>
  <sheetData>
    <row r="2" spans="2:8" s="42" customFormat="1">
      <c r="B2" s="41" t="s">
        <v>105</v>
      </c>
    </row>
    <row r="3" spans="2:8" s="42" customFormat="1">
      <c r="B3" s="43" t="s">
        <v>106</v>
      </c>
    </row>
    <row r="4" spans="2:8" s="42" customFormat="1">
      <c r="B4" s="44"/>
      <c r="E4" s="45">
        <v>0.08</v>
      </c>
      <c r="F4" s="45">
        <v>0.08</v>
      </c>
      <c r="G4" s="45">
        <v>0.08</v>
      </c>
      <c r="H4" s="45">
        <v>0.08</v>
      </c>
    </row>
    <row r="5" spans="2:8" s="42" customFormat="1" ht="24">
      <c r="B5" s="46" t="s">
        <v>63</v>
      </c>
      <c r="C5" s="46" t="s">
        <v>99</v>
      </c>
      <c r="D5" s="46" t="s">
        <v>100</v>
      </c>
      <c r="E5" s="46" t="s">
        <v>104</v>
      </c>
      <c r="F5" s="46" t="s">
        <v>101</v>
      </c>
      <c r="G5" s="46" t="s">
        <v>102</v>
      </c>
      <c r="H5" s="46" t="s">
        <v>103</v>
      </c>
    </row>
    <row r="6" spans="2:8" s="42" customFormat="1">
      <c r="B6" s="47" t="s">
        <v>92</v>
      </c>
      <c r="C6" s="48">
        <f>'NOMINA 2017'!V38</f>
        <v>41416119.173919998</v>
      </c>
      <c r="D6" s="48">
        <f>C6*12</f>
        <v>496993430.08703995</v>
      </c>
      <c r="E6" s="48">
        <f>(D6*$E$4)+D6</f>
        <v>536752904.49400318</v>
      </c>
      <c r="F6" s="48">
        <f>(E6*$E$4)+E6</f>
        <v>579693136.85352349</v>
      </c>
      <c r="G6" s="48">
        <f t="shared" ref="G6:H6" si="0">(F6*$E$4)+F6</f>
        <v>626068587.80180538</v>
      </c>
      <c r="H6" s="48">
        <f t="shared" si="0"/>
        <v>676154074.82594979</v>
      </c>
    </row>
    <row r="7" spans="2:8" s="42" customFormat="1">
      <c r="B7" s="47" t="s">
        <v>98</v>
      </c>
      <c r="C7" s="48">
        <v>1200000</v>
      </c>
      <c r="D7" s="48">
        <f t="shared" ref="D7:D40" si="1">C7*12</f>
        <v>14400000</v>
      </c>
      <c r="E7" s="48">
        <f t="shared" ref="E7:H40" si="2">(D7*$E$4)+D7</f>
        <v>15552000</v>
      </c>
      <c r="F7" s="48">
        <f t="shared" si="2"/>
        <v>16796160</v>
      </c>
      <c r="G7" s="48">
        <f t="shared" si="2"/>
        <v>18139852.800000001</v>
      </c>
      <c r="H7" s="48">
        <f t="shared" si="2"/>
        <v>19591041.024</v>
      </c>
    </row>
    <row r="8" spans="2:8" s="42" customFormat="1">
      <c r="B8" s="47" t="s">
        <v>67</v>
      </c>
      <c r="C8" s="48">
        <v>500000</v>
      </c>
      <c r="D8" s="48">
        <f t="shared" si="1"/>
        <v>6000000</v>
      </c>
      <c r="E8" s="48">
        <f t="shared" si="2"/>
        <v>6480000</v>
      </c>
      <c r="F8" s="48">
        <f t="shared" si="2"/>
        <v>6998400</v>
      </c>
      <c r="G8" s="48">
        <f t="shared" si="2"/>
        <v>7558272</v>
      </c>
      <c r="H8" s="48">
        <f t="shared" si="2"/>
        <v>8162933.7599999998</v>
      </c>
    </row>
    <row r="9" spans="2:8" s="42" customFormat="1">
      <c r="B9" s="47" t="s">
        <v>91</v>
      </c>
      <c r="C9" s="48">
        <v>800000</v>
      </c>
      <c r="D9" s="48">
        <f t="shared" si="1"/>
        <v>9600000</v>
      </c>
      <c r="E9" s="48">
        <f t="shared" si="2"/>
        <v>10368000</v>
      </c>
      <c r="F9" s="48">
        <f t="shared" si="2"/>
        <v>11197440</v>
      </c>
      <c r="G9" s="48">
        <f t="shared" si="2"/>
        <v>12093235.199999999</v>
      </c>
      <c r="H9" s="48">
        <f t="shared" si="2"/>
        <v>13060694.015999999</v>
      </c>
    </row>
    <row r="10" spans="2:8" s="42" customFormat="1">
      <c r="B10" s="47" t="s">
        <v>64</v>
      </c>
      <c r="C10" s="48"/>
      <c r="D10" s="48">
        <f t="shared" si="1"/>
        <v>0</v>
      </c>
      <c r="E10" s="48">
        <f t="shared" si="2"/>
        <v>0</v>
      </c>
      <c r="F10" s="48">
        <f t="shared" si="2"/>
        <v>0</v>
      </c>
      <c r="G10" s="48">
        <f t="shared" si="2"/>
        <v>0</v>
      </c>
      <c r="H10" s="48">
        <f t="shared" si="2"/>
        <v>0</v>
      </c>
    </row>
    <row r="11" spans="2:8" s="42" customFormat="1">
      <c r="B11" s="47" t="s">
        <v>68</v>
      </c>
      <c r="C11" s="48">
        <v>200000</v>
      </c>
      <c r="D11" s="48">
        <f t="shared" si="1"/>
        <v>2400000</v>
      </c>
      <c r="E11" s="48">
        <f t="shared" si="2"/>
        <v>2592000</v>
      </c>
      <c r="F11" s="48">
        <f t="shared" si="2"/>
        <v>2799360</v>
      </c>
      <c r="G11" s="48">
        <f t="shared" si="2"/>
        <v>3023308.7999999998</v>
      </c>
      <c r="H11" s="48">
        <f t="shared" si="2"/>
        <v>3265173.5039999997</v>
      </c>
    </row>
    <row r="12" spans="2:8" s="42" customFormat="1">
      <c r="B12" s="47" t="s">
        <v>96</v>
      </c>
      <c r="C12" s="48">
        <v>3700000</v>
      </c>
      <c r="D12" s="48">
        <f t="shared" si="1"/>
        <v>44400000</v>
      </c>
      <c r="E12" s="48">
        <f t="shared" si="2"/>
        <v>47952000</v>
      </c>
      <c r="F12" s="48">
        <f t="shared" si="2"/>
        <v>51788160</v>
      </c>
      <c r="G12" s="48">
        <f t="shared" si="2"/>
        <v>55931212.799999997</v>
      </c>
      <c r="H12" s="48">
        <f t="shared" si="2"/>
        <v>60405709.824000001</v>
      </c>
    </row>
    <row r="13" spans="2:8" s="42" customFormat="1">
      <c r="B13" s="47" t="s">
        <v>69</v>
      </c>
      <c r="C13" s="48">
        <v>1500000</v>
      </c>
      <c r="D13" s="48">
        <f t="shared" si="1"/>
        <v>18000000</v>
      </c>
      <c r="E13" s="48">
        <f t="shared" si="2"/>
        <v>19440000</v>
      </c>
      <c r="F13" s="48">
        <f t="shared" si="2"/>
        <v>20995200</v>
      </c>
      <c r="G13" s="48">
        <f t="shared" si="2"/>
        <v>22674816</v>
      </c>
      <c r="H13" s="48">
        <f t="shared" si="2"/>
        <v>24488801.280000001</v>
      </c>
    </row>
    <row r="14" spans="2:8" s="42" customFormat="1">
      <c r="B14" s="47" t="s">
        <v>70</v>
      </c>
      <c r="C14" s="48"/>
      <c r="D14" s="48">
        <f t="shared" si="1"/>
        <v>0</v>
      </c>
      <c r="E14" s="48">
        <f t="shared" si="2"/>
        <v>0</v>
      </c>
      <c r="F14" s="48">
        <f t="shared" si="2"/>
        <v>0</v>
      </c>
      <c r="G14" s="48">
        <f t="shared" si="2"/>
        <v>0</v>
      </c>
      <c r="H14" s="48">
        <f t="shared" si="2"/>
        <v>0</v>
      </c>
    </row>
    <row r="15" spans="2:8" s="42" customFormat="1">
      <c r="B15" s="47" t="s">
        <v>71</v>
      </c>
      <c r="C15" s="48">
        <v>250000</v>
      </c>
      <c r="D15" s="48">
        <f t="shared" si="1"/>
        <v>3000000</v>
      </c>
      <c r="E15" s="48">
        <f t="shared" si="2"/>
        <v>3240000</v>
      </c>
      <c r="F15" s="48">
        <f t="shared" si="2"/>
        <v>3499200</v>
      </c>
      <c r="G15" s="48">
        <f t="shared" si="2"/>
        <v>3779136</v>
      </c>
      <c r="H15" s="48">
        <f t="shared" si="2"/>
        <v>4081466.88</v>
      </c>
    </row>
    <row r="16" spans="2:8" s="42" customFormat="1">
      <c r="B16" s="47" t="s">
        <v>72</v>
      </c>
      <c r="C16" s="48">
        <v>100000</v>
      </c>
      <c r="D16" s="48">
        <f t="shared" si="1"/>
        <v>1200000</v>
      </c>
      <c r="E16" s="48">
        <f t="shared" si="2"/>
        <v>1296000</v>
      </c>
      <c r="F16" s="48">
        <f t="shared" si="2"/>
        <v>1399680</v>
      </c>
      <c r="G16" s="48">
        <f t="shared" si="2"/>
        <v>1511654.3999999999</v>
      </c>
      <c r="H16" s="48">
        <f t="shared" si="2"/>
        <v>1632586.7519999999</v>
      </c>
    </row>
    <row r="17" spans="2:8" s="42" customFormat="1">
      <c r="B17" s="47" t="s">
        <v>75</v>
      </c>
      <c r="C17" s="48"/>
      <c r="D17" s="48">
        <f t="shared" si="1"/>
        <v>0</v>
      </c>
      <c r="E17" s="48">
        <f t="shared" si="2"/>
        <v>0</v>
      </c>
      <c r="F17" s="48">
        <f t="shared" si="2"/>
        <v>0</v>
      </c>
      <c r="G17" s="48">
        <f t="shared" si="2"/>
        <v>0</v>
      </c>
      <c r="H17" s="48">
        <f t="shared" si="2"/>
        <v>0</v>
      </c>
    </row>
    <row r="18" spans="2:8" s="42" customFormat="1">
      <c r="B18" s="47" t="s">
        <v>76</v>
      </c>
      <c r="C18" s="48">
        <v>500000</v>
      </c>
      <c r="D18" s="48">
        <f t="shared" si="1"/>
        <v>6000000</v>
      </c>
      <c r="E18" s="48">
        <f t="shared" si="2"/>
        <v>6480000</v>
      </c>
      <c r="F18" s="48">
        <f t="shared" si="2"/>
        <v>6998400</v>
      </c>
      <c r="G18" s="48">
        <f t="shared" si="2"/>
        <v>7558272</v>
      </c>
      <c r="H18" s="48">
        <f t="shared" si="2"/>
        <v>8162933.7599999998</v>
      </c>
    </row>
    <row r="19" spans="2:8" s="42" customFormat="1">
      <c r="B19" s="47" t="s">
        <v>77</v>
      </c>
      <c r="C19" s="48">
        <v>300000</v>
      </c>
      <c r="D19" s="48">
        <f t="shared" si="1"/>
        <v>3600000</v>
      </c>
      <c r="E19" s="48">
        <f t="shared" si="2"/>
        <v>3888000</v>
      </c>
      <c r="F19" s="48">
        <f t="shared" si="2"/>
        <v>4199040</v>
      </c>
      <c r="G19" s="48">
        <f t="shared" si="2"/>
        <v>4534963.2</v>
      </c>
      <c r="H19" s="48">
        <f t="shared" si="2"/>
        <v>4897760.2560000001</v>
      </c>
    </row>
    <row r="20" spans="2:8" s="42" customFormat="1">
      <c r="B20" s="47" t="s">
        <v>78</v>
      </c>
      <c r="C20" s="48">
        <v>200000</v>
      </c>
      <c r="D20" s="48">
        <f t="shared" si="1"/>
        <v>2400000</v>
      </c>
      <c r="E20" s="48">
        <f t="shared" si="2"/>
        <v>2592000</v>
      </c>
      <c r="F20" s="48">
        <f t="shared" si="2"/>
        <v>2799360</v>
      </c>
      <c r="G20" s="48">
        <f t="shared" si="2"/>
        <v>3023308.7999999998</v>
      </c>
      <c r="H20" s="48">
        <f t="shared" si="2"/>
        <v>3265173.5039999997</v>
      </c>
    </row>
    <row r="21" spans="2:8" s="42" customFormat="1">
      <c r="B21" s="47" t="s">
        <v>79</v>
      </c>
      <c r="C21" s="48">
        <v>80000</v>
      </c>
      <c r="D21" s="48">
        <f t="shared" si="1"/>
        <v>960000</v>
      </c>
      <c r="E21" s="48">
        <f t="shared" si="2"/>
        <v>1036800</v>
      </c>
      <c r="F21" s="48">
        <f t="shared" si="2"/>
        <v>1119744</v>
      </c>
      <c r="G21" s="48">
        <f t="shared" si="2"/>
        <v>1209323.52</v>
      </c>
      <c r="H21" s="48">
        <f t="shared" si="2"/>
        <v>1306069.4016</v>
      </c>
    </row>
    <row r="22" spans="2:8" s="42" customFormat="1">
      <c r="B22" s="47" t="s">
        <v>80</v>
      </c>
      <c r="C22" s="48">
        <v>5000000</v>
      </c>
      <c r="D22" s="48">
        <f t="shared" si="1"/>
        <v>60000000</v>
      </c>
      <c r="E22" s="48">
        <f t="shared" si="2"/>
        <v>64800000</v>
      </c>
      <c r="F22" s="48">
        <f t="shared" si="2"/>
        <v>69984000</v>
      </c>
      <c r="G22" s="48">
        <f t="shared" si="2"/>
        <v>75582720</v>
      </c>
      <c r="H22" s="48">
        <f t="shared" si="2"/>
        <v>81629337.599999994</v>
      </c>
    </row>
    <row r="23" spans="2:8" s="42" customFormat="1">
      <c r="B23" s="47" t="s">
        <v>81</v>
      </c>
      <c r="C23" s="48">
        <v>5000000</v>
      </c>
      <c r="D23" s="48">
        <f t="shared" si="1"/>
        <v>60000000</v>
      </c>
      <c r="E23" s="48">
        <f t="shared" si="2"/>
        <v>64800000</v>
      </c>
      <c r="F23" s="48">
        <f t="shared" si="2"/>
        <v>69984000</v>
      </c>
      <c r="G23" s="48">
        <f t="shared" si="2"/>
        <v>75582720</v>
      </c>
      <c r="H23" s="48">
        <f t="shared" si="2"/>
        <v>81629337.599999994</v>
      </c>
    </row>
    <row r="24" spans="2:8" s="42" customFormat="1">
      <c r="B24" s="47" t="s">
        <v>82</v>
      </c>
      <c r="C24" s="48">
        <v>5000000</v>
      </c>
      <c r="D24" s="48">
        <f t="shared" si="1"/>
        <v>60000000</v>
      </c>
      <c r="E24" s="48">
        <f t="shared" si="2"/>
        <v>64800000</v>
      </c>
      <c r="F24" s="48">
        <f t="shared" si="2"/>
        <v>69984000</v>
      </c>
      <c r="G24" s="48">
        <f t="shared" si="2"/>
        <v>75582720</v>
      </c>
      <c r="H24" s="48">
        <f t="shared" si="2"/>
        <v>81629337.599999994</v>
      </c>
    </row>
    <row r="25" spans="2:8" s="42" customFormat="1">
      <c r="B25" s="47" t="s">
        <v>65</v>
      </c>
      <c r="C25" s="48"/>
      <c r="D25" s="48">
        <f t="shared" si="1"/>
        <v>0</v>
      </c>
      <c r="E25" s="48">
        <f t="shared" si="2"/>
        <v>0</v>
      </c>
      <c r="F25" s="48">
        <f t="shared" si="2"/>
        <v>0</v>
      </c>
      <c r="G25" s="48">
        <f t="shared" si="2"/>
        <v>0</v>
      </c>
      <c r="H25" s="48">
        <f t="shared" si="2"/>
        <v>0</v>
      </c>
    </row>
    <row r="26" spans="2:8" s="42" customFormat="1">
      <c r="B26" s="47" t="s">
        <v>93</v>
      </c>
      <c r="C26" s="48">
        <v>500000</v>
      </c>
      <c r="D26" s="48">
        <f t="shared" si="1"/>
        <v>6000000</v>
      </c>
      <c r="E26" s="48">
        <f t="shared" si="2"/>
        <v>6480000</v>
      </c>
      <c r="F26" s="48">
        <f t="shared" si="2"/>
        <v>6998400</v>
      </c>
      <c r="G26" s="48">
        <f t="shared" si="2"/>
        <v>7558272</v>
      </c>
      <c r="H26" s="48">
        <f t="shared" si="2"/>
        <v>8162933.7599999998</v>
      </c>
    </row>
    <row r="27" spans="2:8" s="42" customFormat="1">
      <c r="B27" s="47" t="s">
        <v>66</v>
      </c>
      <c r="C27" s="48"/>
      <c r="D27" s="48">
        <f t="shared" si="1"/>
        <v>0</v>
      </c>
      <c r="E27" s="48">
        <f t="shared" si="2"/>
        <v>0</v>
      </c>
      <c r="F27" s="48">
        <f t="shared" si="2"/>
        <v>0</v>
      </c>
      <c r="G27" s="48">
        <f t="shared" si="2"/>
        <v>0</v>
      </c>
      <c r="H27" s="48">
        <f t="shared" si="2"/>
        <v>0</v>
      </c>
    </row>
    <row r="28" spans="2:8" s="42" customFormat="1">
      <c r="B28" s="47" t="s">
        <v>73</v>
      </c>
      <c r="C28" s="48">
        <v>1000000</v>
      </c>
      <c r="D28" s="48">
        <f t="shared" si="1"/>
        <v>12000000</v>
      </c>
      <c r="E28" s="48">
        <f t="shared" si="2"/>
        <v>12960000</v>
      </c>
      <c r="F28" s="48">
        <f t="shared" si="2"/>
        <v>13996800</v>
      </c>
      <c r="G28" s="48">
        <f t="shared" si="2"/>
        <v>15116544</v>
      </c>
      <c r="H28" s="48">
        <f t="shared" si="2"/>
        <v>16325867.52</v>
      </c>
    </row>
    <row r="29" spans="2:8" s="42" customFormat="1">
      <c r="B29" s="47" t="s">
        <v>74</v>
      </c>
      <c r="C29" s="48">
        <v>1000000</v>
      </c>
      <c r="D29" s="48">
        <f t="shared" si="1"/>
        <v>12000000</v>
      </c>
      <c r="E29" s="48">
        <f t="shared" si="2"/>
        <v>12960000</v>
      </c>
      <c r="F29" s="48">
        <f t="shared" si="2"/>
        <v>13996800</v>
      </c>
      <c r="G29" s="48">
        <f t="shared" si="2"/>
        <v>15116544</v>
      </c>
      <c r="H29" s="48">
        <f t="shared" si="2"/>
        <v>16325867.52</v>
      </c>
    </row>
    <row r="30" spans="2:8" s="42" customFormat="1">
      <c r="B30" s="47" t="s">
        <v>83</v>
      </c>
      <c r="C30" s="48"/>
      <c r="D30" s="48">
        <f t="shared" si="1"/>
        <v>0</v>
      </c>
      <c r="E30" s="48">
        <f t="shared" si="2"/>
        <v>0</v>
      </c>
      <c r="F30" s="48">
        <f t="shared" si="2"/>
        <v>0</v>
      </c>
      <c r="G30" s="48">
        <f t="shared" si="2"/>
        <v>0</v>
      </c>
      <c r="H30" s="48">
        <f t="shared" si="2"/>
        <v>0</v>
      </c>
    </row>
    <row r="31" spans="2:8" s="42" customFormat="1">
      <c r="B31" s="47" t="s">
        <v>84</v>
      </c>
      <c r="C31" s="48">
        <v>500000</v>
      </c>
      <c r="D31" s="48">
        <f t="shared" si="1"/>
        <v>6000000</v>
      </c>
      <c r="E31" s="48">
        <f t="shared" si="2"/>
        <v>6480000</v>
      </c>
      <c r="F31" s="48">
        <f t="shared" si="2"/>
        <v>6998400</v>
      </c>
      <c r="G31" s="48">
        <f t="shared" si="2"/>
        <v>7558272</v>
      </c>
      <c r="H31" s="48">
        <f t="shared" si="2"/>
        <v>8162933.7599999998</v>
      </c>
    </row>
    <row r="32" spans="2:8" s="42" customFormat="1">
      <c r="B32" s="47" t="s">
        <v>85</v>
      </c>
      <c r="C32" s="48">
        <v>500000</v>
      </c>
      <c r="D32" s="48">
        <f t="shared" si="1"/>
        <v>6000000</v>
      </c>
      <c r="E32" s="48">
        <f t="shared" si="2"/>
        <v>6480000</v>
      </c>
      <c r="F32" s="48">
        <f t="shared" si="2"/>
        <v>6998400</v>
      </c>
      <c r="G32" s="48">
        <f t="shared" si="2"/>
        <v>7558272</v>
      </c>
      <c r="H32" s="48">
        <f t="shared" si="2"/>
        <v>8162933.7599999998</v>
      </c>
    </row>
    <row r="33" spans="2:8" s="42" customFormat="1">
      <c r="B33" s="47" t="s">
        <v>86</v>
      </c>
      <c r="C33" s="48">
        <v>500000</v>
      </c>
      <c r="D33" s="48">
        <f t="shared" si="1"/>
        <v>6000000</v>
      </c>
      <c r="E33" s="48">
        <f t="shared" si="2"/>
        <v>6480000</v>
      </c>
      <c r="F33" s="48">
        <f t="shared" si="2"/>
        <v>6998400</v>
      </c>
      <c r="G33" s="48">
        <f t="shared" si="2"/>
        <v>7558272</v>
      </c>
      <c r="H33" s="48">
        <f t="shared" si="2"/>
        <v>8162933.7599999998</v>
      </c>
    </row>
    <row r="34" spans="2:8" s="42" customFormat="1">
      <c r="B34" s="47" t="s">
        <v>87</v>
      </c>
      <c r="C34" s="48">
        <v>500000</v>
      </c>
      <c r="D34" s="48">
        <f t="shared" si="1"/>
        <v>6000000</v>
      </c>
      <c r="E34" s="48">
        <f t="shared" si="2"/>
        <v>6480000</v>
      </c>
      <c r="F34" s="48">
        <f t="shared" si="2"/>
        <v>6998400</v>
      </c>
      <c r="G34" s="48">
        <f t="shared" si="2"/>
        <v>7558272</v>
      </c>
      <c r="H34" s="48">
        <f t="shared" si="2"/>
        <v>8162933.7599999998</v>
      </c>
    </row>
    <row r="35" spans="2:8" s="42" customFormat="1">
      <c r="B35" s="47" t="s">
        <v>88</v>
      </c>
      <c r="C35" s="48">
        <v>500000</v>
      </c>
      <c r="D35" s="48">
        <f t="shared" si="1"/>
        <v>6000000</v>
      </c>
      <c r="E35" s="48">
        <f t="shared" si="2"/>
        <v>6480000</v>
      </c>
      <c r="F35" s="48">
        <f t="shared" si="2"/>
        <v>6998400</v>
      </c>
      <c r="G35" s="48">
        <f t="shared" si="2"/>
        <v>7558272</v>
      </c>
      <c r="H35" s="48">
        <f t="shared" si="2"/>
        <v>8162933.7599999998</v>
      </c>
    </row>
    <row r="36" spans="2:8" s="42" customFormat="1">
      <c r="B36" s="47" t="s">
        <v>94</v>
      </c>
      <c r="C36" s="48">
        <v>500000</v>
      </c>
      <c r="D36" s="48">
        <f t="shared" si="1"/>
        <v>6000000</v>
      </c>
      <c r="E36" s="48">
        <f t="shared" si="2"/>
        <v>6480000</v>
      </c>
      <c r="F36" s="48">
        <f t="shared" si="2"/>
        <v>6998400</v>
      </c>
      <c r="G36" s="48">
        <f t="shared" si="2"/>
        <v>7558272</v>
      </c>
      <c r="H36" s="48">
        <f t="shared" si="2"/>
        <v>8162933.7599999998</v>
      </c>
    </row>
    <row r="37" spans="2:8" s="42" customFormat="1">
      <c r="B37" s="47" t="s">
        <v>89</v>
      </c>
      <c r="C37" s="48">
        <v>500000</v>
      </c>
      <c r="D37" s="48">
        <f t="shared" si="1"/>
        <v>6000000</v>
      </c>
      <c r="E37" s="48">
        <f t="shared" si="2"/>
        <v>6480000</v>
      </c>
      <c r="F37" s="48">
        <f t="shared" si="2"/>
        <v>6998400</v>
      </c>
      <c r="G37" s="48">
        <f t="shared" si="2"/>
        <v>7558272</v>
      </c>
      <c r="H37" s="48">
        <f t="shared" si="2"/>
        <v>8162933.7599999998</v>
      </c>
    </row>
    <row r="38" spans="2:8" s="42" customFormat="1">
      <c r="B38" s="47" t="s">
        <v>90</v>
      </c>
      <c r="C38" s="48">
        <v>500000</v>
      </c>
      <c r="D38" s="48">
        <f t="shared" si="1"/>
        <v>6000000</v>
      </c>
      <c r="E38" s="48">
        <f t="shared" si="2"/>
        <v>6480000</v>
      </c>
      <c r="F38" s="48">
        <f t="shared" si="2"/>
        <v>6998400</v>
      </c>
      <c r="G38" s="48">
        <f t="shared" si="2"/>
        <v>7558272</v>
      </c>
      <c r="H38" s="48">
        <f t="shared" si="2"/>
        <v>8162933.7599999998</v>
      </c>
    </row>
    <row r="39" spans="2:8" s="42" customFormat="1">
      <c r="B39" s="47" t="s">
        <v>95</v>
      </c>
      <c r="C39" s="48">
        <v>500000</v>
      </c>
      <c r="D39" s="48">
        <f t="shared" si="1"/>
        <v>6000000</v>
      </c>
      <c r="E39" s="48">
        <f t="shared" si="2"/>
        <v>6480000</v>
      </c>
      <c r="F39" s="48">
        <f t="shared" si="2"/>
        <v>6998400</v>
      </c>
      <c r="G39" s="48">
        <f t="shared" si="2"/>
        <v>7558272</v>
      </c>
      <c r="H39" s="48">
        <f t="shared" si="2"/>
        <v>8162933.7599999998</v>
      </c>
    </row>
    <row r="40" spans="2:8" s="42" customFormat="1">
      <c r="B40" s="47" t="s">
        <v>97</v>
      </c>
      <c r="C40" s="48">
        <v>400000</v>
      </c>
      <c r="D40" s="48">
        <f t="shared" si="1"/>
        <v>4800000</v>
      </c>
      <c r="E40" s="48">
        <f t="shared" si="2"/>
        <v>5184000</v>
      </c>
      <c r="F40" s="48">
        <f t="shared" si="2"/>
        <v>5598720</v>
      </c>
      <c r="G40" s="48">
        <f t="shared" si="2"/>
        <v>6046617.5999999996</v>
      </c>
      <c r="H40" s="48">
        <f t="shared" si="2"/>
        <v>6530347.0079999994</v>
      </c>
    </row>
    <row r="41" spans="2:8" s="42" customFormat="1">
      <c r="B41" s="46" t="s">
        <v>42</v>
      </c>
      <c r="C41" s="49">
        <f>SUM(C6:C40)</f>
        <v>73146119.173920006</v>
      </c>
      <c r="D41" s="49">
        <f t="shared" ref="D41:H41" si="3">SUM(D6:D40)</f>
        <v>877753430.08703995</v>
      </c>
      <c r="E41" s="49">
        <f t="shared" si="3"/>
        <v>947973704.49400318</v>
      </c>
      <c r="F41" s="49">
        <f t="shared" si="3"/>
        <v>1023811600.8535235</v>
      </c>
      <c r="G41" s="49">
        <f t="shared" si="3"/>
        <v>1105716528.9218051</v>
      </c>
      <c r="H41" s="49">
        <f t="shared" si="3"/>
        <v>1194173851.2355497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zoomScale="90" zoomScaleNormal="90" workbookViewId="0">
      <pane xSplit="2" ySplit="3" topLeftCell="D9" activePane="bottomRight" state="frozen"/>
      <selection pane="topRight" activeCell="C1" sqref="C1"/>
      <selection pane="bottomLeft" activeCell="A4" sqref="A4"/>
      <selection pane="bottomRight" activeCell="B3" sqref="B3:G11"/>
    </sheetView>
  </sheetViews>
  <sheetFormatPr baseColWidth="10" defaultRowHeight="14.4"/>
  <cols>
    <col min="1" max="1" width="2.88671875" style="4" customWidth="1"/>
    <col min="2" max="2" width="16.109375" style="4" customWidth="1"/>
    <col min="3" max="3" width="31.44140625" style="4" customWidth="1"/>
    <col min="4" max="4" width="33.6640625" style="4" customWidth="1"/>
    <col min="5" max="5" width="32.21875" style="4" customWidth="1"/>
    <col min="6" max="6" width="43.44140625" style="4" customWidth="1"/>
    <col min="7" max="7" width="31.109375" style="4" customWidth="1"/>
    <col min="8" max="16384" width="11.5546875" style="4"/>
  </cols>
  <sheetData>
    <row r="2" spans="2:7" ht="18">
      <c r="F2" s="40" t="s">
        <v>151</v>
      </c>
    </row>
    <row r="3" spans="2:7" ht="24">
      <c r="B3" s="33"/>
      <c r="C3" s="36" t="s">
        <v>108</v>
      </c>
      <c r="D3" s="36" t="s">
        <v>109</v>
      </c>
      <c r="E3" s="36" t="s">
        <v>110</v>
      </c>
      <c r="F3" s="36" t="s">
        <v>111</v>
      </c>
      <c r="G3" s="36" t="s">
        <v>112</v>
      </c>
    </row>
    <row r="4" spans="2:7" ht="57">
      <c r="B4" s="37" t="s">
        <v>113</v>
      </c>
      <c r="C4" s="34" t="s">
        <v>114</v>
      </c>
      <c r="D4" s="34" t="s">
        <v>115</v>
      </c>
      <c r="E4" s="34" t="s">
        <v>116</v>
      </c>
      <c r="F4" s="38" t="s">
        <v>117</v>
      </c>
      <c r="G4" s="34" t="s">
        <v>114</v>
      </c>
    </row>
    <row r="5" spans="2:7" ht="109.2" customHeight="1">
      <c r="B5" s="37" t="s">
        <v>118</v>
      </c>
      <c r="C5" s="34" t="s">
        <v>119</v>
      </c>
      <c r="D5" s="34" t="s">
        <v>155</v>
      </c>
      <c r="E5" s="34" t="s">
        <v>154</v>
      </c>
      <c r="F5" s="38" t="s">
        <v>153</v>
      </c>
      <c r="G5" s="34" t="s">
        <v>120</v>
      </c>
    </row>
    <row r="6" spans="2:7" ht="36">
      <c r="B6" s="36" t="s">
        <v>121</v>
      </c>
      <c r="C6" s="34" t="s">
        <v>122</v>
      </c>
      <c r="D6" s="34" t="s">
        <v>123</v>
      </c>
      <c r="E6" s="34" t="s">
        <v>124</v>
      </c>
      <c r="F6" s="38" t="s">
        <v>125</v>
      </c>
      <c r="G6" s="34" t="s">
        <v>126</v>
      </c>
    </row>
    <row r="7" spans="2:7" ht="45.6">
      <c r="B7" s="37" t="s">
        <v>127</v>
      </c>
      <c r="C7" s="35" t="s">
        <v>128</v>
      </c>
      <c r="D7" s="35" t="s">
        <v>129</v>
      </c>
      <c r="E7" s="34" t="s">
        <v>130</v>
      </c>
      <c r="F7" s="39" t="s">
        <v>131</v>
      </c>
      <c r="G7" s="34" t="s">
        <v>131</v>
      </c>
    </row>
    <row r="8" spans="2:7" ht="34.200000000000003">
      <c r="B8" s="37" t="s">
        <v>132</v>
      </c>
      <c r="C8" s="34" t="s">
        <v>133</v>
      </c>
      <c r="D8" s="34" t="s">
        <v>134</v>
      </c>
      <c r="E8" s="34" t="s">
        <v>135</v>
      </c>
      <c r="F8" s="38" t="s">
        <v>136</v>
      </c>
      <c r="G8" s="34" t="s">
        <v>134</v>
      </c>
    </row>
    <row r="9" spans="2:7" ht="79.8">
      <c r="B9" s="37" t="s">
        <v>137</v>
      </c>
      <c r="C9" s="34" t="s">
        <v>138</v>
      </c>
      <c r="D9" s="34" t="s">
        <v>139</v>
      </c>
      <c r="E9" s="34" t="s">
        <v>140</v>
      </c>
      <c r="F9" s="38" t="s">
        <v>141</v>
      </c>
      <c r="G9" s="34" t="s">
        <v>142</v>
      </c>
    </row>
    <row r="10" spans="2:7" ht="79.8">
      <c r="B10" s="37" t="s">
        <v>143</v>
      </c>
      <c r="C10" s="34" t="s">
        <v>144</v>
      </c>
      <c r="D10" s="34" t="s">
        <v>145</v>
      </c>
      <c r="E10" s="34" t="s">
        <v>146</v>
      </c>
      <c r="F10" s="38" t="s">
        <v>152</v>
      </c>
      <c r="G10" s="34" t="s">
        <v>145</v>
      </c>
    </row>
    <row r="11" spans="2:7">
      <c r="B11" s="37" t="s">
        <v>147</v>
      </c>
      <c r="C11" s="34" t="s">
        <v>148</v>
      </c>
      <c r="D11" s="34" t="s">
        <v>148</v>
      </c>
      <c r="E11" s="34" t="s">
        <v>149</v>
      </c>
      <c r="F11" s="38" t="s">
        <v>150</v>
      </c>
      <c r="G11" s="34" t="s">
        <v>149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2017</vt:lpstr>
      <vt:lpstr>PRESUPUESTO ANUAL</vt:lpstr>
      <vt:lpstr>TIPO DE SOCIEDADES</vt:lpstr>
      <vt:lpstr>'NOMINA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2017-03-13T04:50:04Z</cp:lastPrinted>
  <dcterms:created xsi:type="dcterms:W3CDTF">2017-03-12T20:36:00Z</dcterms:created>
  <dcterms:modified xsi:type="dcterms:W3CDTF">2017-03-13T05:19:50Z</dcterms:modified>
</cp:coreProperties>
</file>